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1\REALIZACE\SEE\SEE OZ (-63321012-) Oprava osvětlení na trati Přerov - Zábřeh na M\ZD pro uchazeče\"/>
    </mc:Choice>
  </mc:AlternateContent>
  <bookViews>
    <workbookView xWindow="0" yWindow="0" windowWidth="16245" windowHeight="11610"/>
  </bookViews>
  <sheets>
    <sheet name="Rekapitulace zakázky" sheetId="1" r:id="rId1"/>
    <sheet name="SO 01-1 - Oprava osvětlen..." sheetId="2" r:id="rId2"/>
    <sheet name="SO 01-2 - Vedlejší ostatn..." sheetId="3" r:id="rId3"/>
    <sheet name="SO 02 - Oprava osvětlení ..." sheetId="4" r:id="rId4"/>
    <sheet name="SO 03 - Oprava přípojky p..." sheetId="5" r:id="rId5"/>
    <sheet name="SO 04-1 - Oprava osvětlen..." sheetId="6" r:id="rId6"/>
    <sheet name="SO 04-2 - Vedlejší ostatn..." sheetId="7" r:id="rId7"/>
    <sheet name="SO 05-1 - Oprava osvětlen..." sheetId="8" r:id="rId8"/>
    <sheet name="SO 05-2 - Vedlejší ostatn..." sheetId="9" r:id="rId9"/>
  </sheets>
  <definedNames>
    <definedName name="_xlnm._FilterDatabase" localSheetId="1" hidden="1">'SO 01-1 - Oprava osvětlen...'!$C$78:$K$132</definedName>
    <definedName name="_xlnm._FilterDatabase" localSheetId="2" hidden="1">'SO 01-2 - Vedlejší ostatn...'!$C$80:$K$94</definedName>
    <definedName name="_xlnm._FilterDatabase" localSheetId="3" hidden="1">'SO 02 - Oprava osvětlení ...'!$C$78:$K$113</definedName>
    <definedName name="_xlnm._FilterDatabase" localSheetId="4" hidden="1">'SO 03 - Oprava přípojky p...'!$C$86:$K$121</definedName>
    <definedName name="_xlnm._FilterDatabase" localSheetId="5" hidden="1">'SO 04-1 - Oprava osvětlen...'!$C$79:$K$116</definedName>
    <definedName name="_xlnm._FilterDatabase" localSheetId="6" hidden="1">'SO 04-2 - Vedlejší ostatn...'!$C$80:$K$92</definedName>
    <definedName name="_xlnm._FilterDatabase" localSheetId="7" hidden="1">'SO 05-1 - Oprava osvětlen...'!$C$79:$K$98</definedName>
    <definedName name="_xlnm._FilterDatabase" localSheetId="8" hidden="1">'SO 05-2 - Vedlejší ostatn...'!$C$80:$K$92</definedName>
    <definedName name="_xlnm.Print_Titles" localSheetId="0">'Rekapitulace zakázky'!$52:$52</definedName>
    <definedName name="_xlnm.Print_Titles" localSheetId="1">'SO 01-1 - Oprava osvětlen...'!$78:$78</definedName>
    <definedName name="_xlnm.Print_Titles" localSheetId="2">'SO 01-2 - Vedlejší ostatn...'!$80:$80</definedName>
    <definedName name="_xlnm.Print_Titles" localSheetId="3">'SO 02 - Oprava osvětlení ...'!$78:$78</definedName>
    <definedName name="_xlnm.Print_Titles" localSheetId="4">'SO 03 - Oprava přípojky p...'!$86:$86</definedName>
    <definedName name="_xlnm.Print_Titles" localSheetId="5">'SO 04-1 - Oprava osvětlen...'!$79:$79</definedName>
    <definedName name="_xlnm.Print_Titles" localSheetId="6">'SO 04-2 - Vedlejší ostatn...'!$80:$80</definedName>
    <definedName name="_xlnm.Print_Titles" localSheetId="7">'SO 05-1 - Oprava osvětlen...'!$79:$79</definedName>
    <definedName name="_xlnm.Print_Titles" localSheetId="8">'SO 05-2 - Vedlejší ostatn...'!$80:$80</definedName>
    <definedName name="_xlnm.Print_Area" localSheetId="0">'Rekapitulace zakázky'!$D$4:$AO$36,'Rekapitulace zakázky'!$C$42:$AQ$63</definedName>
    <definedName name="_xlnm.Print_Area" localSheetId="1">'SO 01-1 - Oprava osvětlen...'!$C$66:$K$132</definedName>
    <definedName name="_xlnm.Print_Area" localSheetId="2">'SO 01-2 - Vedlejší ostatn...'!$C$68:$K$94</definedName>
    <definedName name="_xlnm.Print_Area" localSheetId="3">'SO 02 - Oprava osvětlení ...'!$C$66:$K$113</definedName>
    <definedName name="_xlnm.Print_Area" localSheetId="4">'SO 03 - Oprava přípojky p...'!$C$74:$K$121</definedName>
    <definedName name="_xlnm.Print_Area" localSheetId="5">'SO 04-1 - Oprava osvětlen...'!$C$67:$K$116</definedName>
    <definedName name="_xlnm.Print_Area" localSheetId="6">'SO 04-2 - Vedlejší ostatn...'!$C$68:$K$92</definedName>
    <definedName name="_xlnm.Print_Area" localSheetId="7">'SO 05-1 - Oprava osvětlen...'!$C$67:$K$98</definedName>
    <definedName name="_xlnm.Print_Area" localSheetId="8">'SO 05-2 - Vedlejší ostatn...'!$C$68:$K$92</definedName>
  </definedNames>
  <calcPr calcId="162913"/>
</workbook>
</file>

<file path=xl/calcChain.xml><?xml version="1.0" encoding="utf-8"?>
<calcChain xmlns="http://schemas.openxmlformats.org/spreadsheetml/2006/main">
  <c r="J37" i="9" l="1"/>
  <c r="J36" i="9"/>
  <c r="AY62" i="1"/>
  <c r="J35" i="9"/>
  <c r="AX62" i="1"/>
  <c r="BI91" i="9"/>
  <c r="BH91" i="9"/>
  <c r="BG91" i="9"/>
  <c r="BF91" i="9"/>
  <c r="T91" i="9"/>
  <c r="R91" i="9"/>
  <c r="P91" i="9"/>
  <c r="BI89" i="9"/>
  <c r="BH89" i="9"/>
  <c r="BG89" i="9"/>
  <c r="BF89" i="9"/>
  <c r="T89" i="9"/>
  <c r="R89" i="9"/>
  <c r="P89" i="9"/>
  <c r="BI87" i="9"/>
  <c r="BH87" i="9"/>
  <c r="BG87" i="9"/>
  <c r="BF87" i="9"/>
  <c r="T87" i="9"/>
  <c r="R87" i="9"/>
  <c r="P87" i="9"/>
  <c r="BI85" i="9"/>
  <c r="BH85" i="9"/>
  <c r="BG85" i="9"/>
  <c r="BF85" i="9"/>
  <c r="T85" i="9"/>
  <c r="R85" i="9"/>
  <c r="P85" i="9"/>
  <c r="BI83" i="9"/>
  <c r="BH83" i="9"/>
  <c r="BG83" i="9"/>
  <c r="BF83" i="9"/>
  <c r="T83" i="9"/>
  <c r="R83" i="9"/>
  <c r="P83" i="9"/>
  <c r="P82" i="9" s="1"/>
  <c r="J78" i="9"/>
  <c r="J77" i="9"/>
  <c r="F77" i="9"/>
  <c r="F75" i="9"/>
  <c r="E73" i="9"/>
  <c r="J55" i="9"/>
  <c r="J54" i="9"/>
  <c r="F54" i="9"/>
  <c r="F52" i="9"/>
  <c r="E50" i="9"/>
  <c r="J18" i="9"/>
  <c r="E18" i="9"/>
  <c r="F55" i="9"/>
  <c r="J17" i="9"/>
  <c r="J12" i="9"/>
  <c r="J52" i="9" s="1"/>
  <c r="E7" i="9"/>
  <c r="E48" i="9" s="1"/>
  <c r="J37" i="8"/>
  <c r="J36" i="8"/>
  <c r="AY61" i="1"/>
  <c r="J35" i="8"/>
  <c r="AX61" i="1"/>
  <c r="BI98" i="8"/>
  <c r="BH98" i="8"/>
  <c r="BG98" i="8"/>
  <c r="BF98" i="8"/>
  <c r="T98" i="8"/>
  <c r="R98" i="8"/>
  <c r="P98" i="8"/>
  <c r="BI97" i="8"/>
  <c r="BH97" i="8"/>
  <c r="BG97" i="8"/>
  <c r="BF97" i="8"/>
  <c r="T97" i="8"/>
  <c r="R97" i="8"/>
  <c r="P97" i="8"/>
  <c r="BI96" i="8"/>
  <c r="BH96" i="8"/>
  <c r="BG96" i="8"/>
  <c r="BF96" i="8"/>
  <c r="T96" i="8"/>
  <c r="R96" i="8"/>
  <c r="P96" i="8"/>
  <c r="BI95" i="8"/>
  <c r="BH95" i="8"/>
  <c r="BG95" i="8"/>
  <c r="BF95" i="8"/>
  <c r="T95" i="8"/>
  <c r="R95" i="8"/>
  <c r="P95" i="8"/>
  <c r="BI94" i="8"/>
  <c r="BH94" i="8"/>
  <c r="BG94" i="8"/>
  <c r="BF94" i="8"/>
  <c r="T94" i="8"/>
  <c r="R94" i="8"/>
  <c r="P94" i="8"/>
  <c r="BI93" i="8"/>
  <c r="BH93" i="8"/>
  <c r="BG93" i="8"/>
  <c r="BF93" i="8"/>
  <c r="T93" i="8"/>
  <c r="R93" i="8"/>
  <c r="P93" i="8"/>
  <c r="BI91" i="8"/>
  <c r="BH91" i="8"/>
  <c r="BG91" i="8"/>
  <c r="BF91" i="8"/>
  <c r="T91" i="8"/>
  <c r="R91" i="8"/>
  <c r="P91" i="8"/>
  <c r="BI90" i="8"/>
  <c r="BH90" i="8"/>
  <c r="BG90" i="8"/>
  <c r="BF90" i="8"/>
  <c r="T90" i="8"/>
  <c r="R90" i="8"/>
  <c r="P90" i="8"/>
  <c r="BI89" i="8"/>
  <c r="BH89" i="8"/>
  <c r="BG89" i="8"/>
  <c r="BF89" i="8"/>
  <c r="T89" i="8"/>
  <c r="R89" i="8"/>
  <c r="P89" i="8"/>
  <c r="BI88" i="8"/>
  <c r="BH88" i="8"/>
  <c r="BG88" i="8"/>
  <c r="BF88" i="8"/>
  <c r="T88" i="8"/>
  <c r="R88" i="8"/>
  <c r="P88" i="8"/>
  <c r="BI87" i="8"/>
  <c r="BH87" i="8"/>
  <c r="BG87" i="8"/>
  <c r="BF87" i="8"/>
  <c r="T87" i="8"/>
  <c r="R87" i="8"/>
  <c r="P87" i="8"/>
  <c r="BI86" i="8"/>
  <c r="BH86" i="8"/>
  <c r="BG86" i="8"/>
  <c r="BF86" i="8"/>
  <c r="T86" i="8"/>
  <c r="R86" i="8"/>
  <c r="P86" i="8"/>
  <c r="BI85" i="8"/>
  <c r="BH85" i="8"/>
  <c r="BG85" i="8"/>
  <c r="BF85" i="8"/>
  <c r="T85" i="8"/>
  <c r="R85" i="8"/>
  <c r="P85" i="8"/>
  <c r="BI84" i="8"/>
  <c r="BH84" i="8"/>
  <c r="BG84" i="8"/>
  <c r="BF84" i="8"/>
  <c r="T84" i="8"/>
  <c r="R84" i="8"/>
  <c r="P84" i="8"/>
  <c r="BI83" i="8"/>
  <c r="BH83" i="8"/>
  <c r="BG83" i="8"/>
  <c r="BF83" i="8"/>
  <c r="T83" i="8"/>
  <c r="R83" i="8"/>
  <c r="P83" i="8"/>
  <c r="BI82" i="8"/>
  <c r="BH82" i="8"/>
  <c r="BG82" i="8"/>
  <c r="BF82" i="8"/>
  <c r="T82" i="8"/>
  <c r="R82" i="8"/>
  <c r="P82" i="8"/>
  <c r="J77" i="8"/>
  <c r="J76" i="8"/>
  <c r="F76" i="8"/>
  <c r="F74" i="8"/>
  <c r="E72" i="8"/>
  <c r="J55" i="8"/>
  <c r="J54" i="8"/>
  <c r="F54" i="8"/>
  <c r="F52" i="8"/>
  <c r="E50" i="8"/>
  <c r="J18" i="8"/>
  <c r="E18" i="8"/>
  <c r="F77" i="8"/>
  <c r="J17" i="8"/>
  <c r="J12" i="8"/>
  <c r="J74" i="8" s="1"/>
  <c r="E7" i="8"/>
  <c r="E70" i="8"/>
  <c r="J37" i="7"/>
  <c r="J36" i="7"/>
  <c r="AY60" i="1"/>
  <c r="J35" i="7"/>
  <c r="AX60" i="1" s="1"/>
  <c r="BI91" i="7"/>
  <c r="BH91" i="7"/>
  <c r="BG91" i="7"/>
  <c r="BF91" i="7"/>
  <c r="T91" i="7"/>
  <c r="R91" i="7"/>
  <c r="P91" i="7"/>
  <c r="BI89" i="7"/>
  <c r="BH89" i="7"/>
  <c r="BG89" i="7"/>
  <c r="BF89" i="7"/>
  <c r="T89" i="7"/>
  <c r="R89" i="7"/>
  <c r="P89" i="7"/>
  <c r="BI87" i="7"/>
  <c r="BH87" i="7"/>
  <c r="BG87" i="7"/>
  <c r="BF87" i="7"/>
  <c r="T87" i="7"/>
  <c r="R87" i="7"/>
  <c r="P87" i="7"/>
  <c r="BI85" i="7"/>
  <c r="BH85" i="7"/>
  <c r="BG85" i="7"/>
  <c r="BF85" i="7"/>
  <c r="T85" i="7"/>
  <c r="R85" i="7"/>
  <c r="P85" i="7"/>
  <c r="BI83" i="7"/>
  <c r="BH83" i="7"/>
  <c r="BG83" i="7"/>
  <c r="BF83" i="7"/>
  <c r="T83" i="7"/>
  <c r="R83" i="7"/>
  <c r="P83" i="7"/>
  <c r="F75" i="7"/>
  <c r="E73" i="7"/>
  <c r="F52" i="7"/>
  <c r="E50" i="7"/>
  <c r="J24" i="7"/>
  <c r="E24" i="7"/>
  <c r="J78" i="7"/>
  <c r="J23" i="7"/>
  <c r="J21" i="7"/>
  <c r="E21" i="7"/>
  <c r="J77" i="7"/>
  <c r="J20" i="7"/>
  <c r="J18" i="7"/>
  <c r="E18" i="7"/>
  <c r="F55" i="7"/>
  <c r="J17" i="7"/>
  <c r="J15" i="7"/>
  <c r="E15" i="7"/>
  <c r="F77" i="7"/>
  <c r="J14" i="7"/>
  <c r="J12" i="7"/>
  <c r="J75" i="7" s="1"/>
  <c r="E7" i="7"/>
  <c r="E71" i="7"/>
  <c r="J37" i="6"/>
  <c r="J36" i="6"/>
  <c r="AY59" i="1"/>
  <c r="J35" i="6"/>
  <c r="AX59" i="1" s="1"/>
  <c r="BI116" i="6"/>
  <c r="BH116" i="6"/>
  <c r="BG116" i="6"/>
  <c r="BF116" i="6"/>
  <c r="T116" i="6"/>
  <c r="R116" i="6"/>
  <c r="P116" i="6"/>
  <c r="BI115" i="6"/>
  <c r="BH115" i="6"/>
  <c r="BG115" i="6"/>
  <c r="BF115" i="6"/>
  <c r="T115" i="6"/>
  <c r="R115" i="6"/>
  <c r="P115" i="6"/>
  <c r="BI114" i="6"/>
  <c r="BH114" i="6"/>
  <c r="BG114" i="6"/>
  <c r="BF114" i="6"/>
  <c r="T114" i="6"/>
  <c r="R114" i="6"/>
  <c r="P114" i="6"/>
  <c r="BI113" i="6"/>
  <c r="BH113" i="6"/>
  <c r="BG113" i="6"/>
  <c r="BF113" i="6"/>
  <c r="T113" i="6"/>
  <c r="R113" i="6"/>
  <c r="P113" i="6"/>
  <c r="BI112" i="6"/>
  <c r="BH112" i="6"/>
  <c r="BG112" i="6"/>
  <c r="BF112" i="6"/>
  <c r="T112" i="6"/>
  <c r="R112" i="6"/>
  <c r="P112" i="6"/>
  <c r="BI111" i="6"/>
  <c r="BH111" i="6"/>
  <c r="BG111" i="6"/>
  <c r="BF111" i="6"/>
  <c r="T111" i="6"/>
  <c r="R111" i="6"/>
  <c r="P111" i="6"/>
  <c r="BI110" i="6"/>
  <c r="BH110" i="6"/>
  <c r="BG110" i="6"/>
  <c r="BF110" i="6"/>
  <c r="T110" i="6"/>
  <c r="R110" i="6"/>
  <c r="P110" i="6"/>
  <c r="BI108" i="6"/>
  <c r="BH108" i="6"/>
  <c r="BG108" i="6"/>
  <c r="BF108" i="6"/>
  <c r="T108" i="6"/>
  <c r="R108" i="6"/>
  <c r="P108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BI88" i="6"/>
  <c r="BH88" i="6"/>
  <c r="BG88" i="6"/>
  <c r="BF88" i="6"/>
  <c r="T88" i="6"/>
  <c r="R88" i="6"/>
  <c r="P88" i="6"/>
  <c r="BI86" i="6"/>
  <c r="BH86" i="6"/>
  <c r="BG86" i="6"/>
  <c r="BF86" i="6"/>
  <c r="T86" i="6"/>
  <c r="R86" i="6"/>
  <c r="P86" i="6"/>
  <c r="BI84" i="6"/>
  <c r="BH84" i="6"/>
  <c r="BG84" i="6"/>
  <c r="BF84" i="6"/>
  <c r="T84" i="6"/>
  <c r="R84" i="6"/>
  <c r="P84" i="6"/>
  <c r="BI82" i="6"/>
  <c r="BH82" i="6"/>
  <c r="BG82" i="6"/>
  <c r="BF82" i="6"/>
  <c r="T82" i="6"/>
  <c r="R82" i="6"/>
  <c r="P82" i="6"/>
  <c r="F74" i="6"/>
  <c r="E72" i="6"/>
  <c r="F52" i="6"/>
  <c r="E50" i="6"/>
  <c r="J24" i="6"/>
  <c r="E24" i="6"/>
  <c r="J77" i="6" s="1"/>
  <c r="J23" i="6"/>
  <c r="J21" i="6"/>
  <c r="E21" i="6"/>
  <c r="J76" i="6" s="1"/>
  <c r="J20" i="6"/>
  <c r="J18" i="6"/>
  <c r="E18" i="6"/>
  <c r="F55" i="6" s="1"/>
  <c r="J17" i="6"/>
  <c r="J15" i="6"/>
  <c r="E15" i="6"/>
  <c r="F76" i="6" s="1"/>
  <c r="J14" i="6"/>
  <c r="J12" i="6"/>
  <c r="J52" i="6" s="1"/>
  <c r="E7" i="6"/>
  <c r="E70" i="6"/>
  <c r="J88" i="5"/>
  <c r="J37" i="5"/>
  <c r="J36" i="5"/>
  <c r="AY58" i="1"/>
  <c r="J35" i="5"/>
  <c r="AX58" i="1" s="1"/>
  <c r="BI121" i="5"/>
  <c r="BH121" i="5"/>
  <c r="BG121" i="5"/>
  <c r="BF121" i="5"/>
  <c r="T121" i="5"/>
  <c r="T120" i="5"/>
  <c r="R121" i="5"/>
  <c r="R120" i="5" s="1"/>
  <c r="P121" i="5"/>
  <c r="P120" i="5"/>
  <c r="BI119" i="5"/>
  <c r="BH119" i="5"/>
  <c r="BG119" i="5"/>
  <c r="BF119" i="5"/>
  <c r="T119" i="5"/>
  <c r="R119" i="5"/>
  <c r="P119" i="5"/>
  <c r="BI117" i="5"/>
  <c r="BH117" i="5"/>
  <c r="BG117" i="5"/>
  <c r="BF117" i="5"/>
  <c r="T117" i="5"/>
  <c r="R117" i="5"/>
  <c r="P117" i="5"/>
  <c r="BI116" i="5"/>
  <c r="BH116" i="5"/>
  <c r="BG116" i="5"/>
  <c r="BF116" i="5"/>
  <c r="T116" i="5"/>
  <c r="R116" i="5"/>
  <c r="P116" i="5"/>
  <c r="BI115" i="5"/>
  <c r="BH115" i="5"/>
  <c r="BG115" i="5"/>
  <c r="BF115" i="5"/>
  <c r="T115" i="5"/>
  <c r="R115" i="5"/>
  <c r="P115" i="5"/>
  <c r="BI113" i="5"/>
  <c r="BH113" i="5"/>
  <c r="BG113" i="5"/>
  <c r="BF113" i="5"/>
  <c r="T113" i="5"/>
  <c r="R113" i="5"/>
  <c r="P113" i="5"/>
  <c r="BI112" i="5"/>
  <c r="BH112" i="5"/>
  <c r="BG112" i="5"/>
  <c r="BF112" i="5"/>
  <c r="T112" i="5"/>
  <c r="R112" i="5"/>
  <c r="P112" i="5"/>
  <c r="BI111" i="5"/>
  <c r="BH111" i="5"/>
  <c r="BG111" i="5"/>
  <c r="BF111" i="5"/>
  <c r="T111" i="5"/>
  <c r="R111" i="5"/>
  <c r="P111" i="5"/>
  <c r="BI110" i="5"/>
  <c r="BH110" i="5"/>
  <c r="BG110" i="5"/>
  <c r="BF110" i="5"/>
  <c r="T110" i="5"/>
  <c r="R110" i="5"/>
  <c r="P110" i="5"/>
  <c r="BI109" i="5"/>
  <c r="BH109" i="5"/>
  <c r="BG109" i="5"/>
  <c r="BF109" i="5"/>
  <c r="T109" i="5"/>
  <c r="R109" i="5"/>
  <c r="P109" i="5"/>
  <c r="BI108" i="5"/>
  <c r="BH108" i="5"/>
  <c r="BG108" i="5"/>
  <c r="BF108" i="5"/>
  <c r="T108" i="5"/>
  <c r="R108" i="5"/>
  <c r="P108" i="5"/>
  <c r="BI105" i="5"/>
  <c r="BH105" i="5"/>
  <c r="BG105" i="5"/>
  <c r="BF105" i="5"/>
  <c r="T105" i="5"/>
  <c r="R105" i="5"/>
  <c r="P105" i="5"/>
  <c r="BI104" i="5"/>
  <c r="BH104" i="5"/>
  <c r="BG104" i="5"/>
  <c r="BF104" i="5"/>
  <c r="T104" i="5"/>
  <c r="R104" i="5"/>
  <c r="P104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6" i="5"/>
  <c r="BH96" i="5"/>
  <c r="BG96" i="5"/>
  <c r="BF96" i="5"/>
  <c r="T96" i="5"/>
  <c r="R96" i="5"/>
  <c r="P96" i="5"/>
  <c r="BI95" i="5"/>
  <c r="BH95" i="5"/>
  <c r="BG95" i="5"/>
  <c r="BF95" i="5"/>
  <c r="T95" i="5"/>
  <c r="R95" i="5"/>
  <c r="P95" i="5"/>
  <c r="BI94" i="5"/>
  <c r="BH94" i="5"/>
  <c r="BG94" i="5"/>
  <c r="BF94" i="5"/>
  <c r="T94" i="5"/>
  <c r="R94" i="5"/>
  <c r="P94" i="5"/>
  <c r="BI93" i="5"/>
  <c r="BH93" i="5"/>
  <c r="BG93" i="5"/>
  <c r="BF93" i="5"/>
  <c r="T93" i="5"/>
  <c r="R93" i="5"/>
  <c r="P93" i="5"/>
  <c r="BI92" i="5"/>
  <c r="BH92" i="5"/>
  <c r="BG92" i="5"/>
  <c r="BF92" i="5"/>
  <c r="T92" i="5"/>
  <c r="R92" i="5"/>
  <c r="P92" i="5"/>
  <c r="BI91" i="5"/>
  <c r="BH91" i="5"/>
  <c r="BG91" i="5"/>
  <c r="BF91" i="5"/>
  <c r="T91" i="5"/>
  <c r="R91" i="5"/>
  <c r="P91" i="5"/>
  <c r="BI90" i="5"/>
  <c r="BH90" i="5"/>
  <c r="BG90" i="5"/>
  <c r="BF90" i="5"/>
  <c r="T90" i="5"/>
  <c r="R90" i="5"/>
  <c r="P90" i="5"/>
  <c r="J60" i="5"/>
  <c r="J84" i="5"/>
  <c r="J83" i="5"/>
  <c r="F83" i="5"/>
  <c r="F81" i="5"/>
  <c r="E79" i="5"/>
  <c r="J55" i="5"/>
  <c r="J54" i="5"/>
  <c r="F54" i="5"/>
  <c r="F52" i="5"/>
  <c r="E50" i="5"/>
  <c r="J18" i="5"/>
  <c r="E18" i="5"/>
  <c r="F84" i="5" s="1"/>
  <c r="J17" i="5"/>
  <c r="J12" i="5"/>
  <c r="J81" i="5"/>
  <c r="E7" i="5"/>
  <c r="E48" i="5"/>
  <c r="J37" i="4"/>
  <c r="J36" i="4"/>
  <c r="AY57" i="1" s="1"/>
  <c r="J35" i="4"/>
  <c r="AX57" i="1" s="1"/>
  <c r="BI113" i="4"/>
  <c r="BH113" i="4"/>
  <c r="BG113" i="4"/>
  <c r="BF113" i="4"/>
  <c r="T113" i="4"/>
  <c r="R113" i="4"/>
  <c r="P113" i="4"/>
  <c r="BI112" i="4"/>
  <c r="BH112" i="4"/>
  <c r="BG112" i="4"/>
  <c r="BF112" i="4"/>
  <c r="T112" i="4"/>
  <c r="R112" i="4"/>
  <c r="P112" i="4"/>
  <c r="BI111" i="4"/>
  <c r="BH111" i="4"/>
  <c r="BG111" i="4"/>
  <c r="BF111" i="4"/>
  <c r="T111" i="4"/>
  <c r="R111" i="4"/>
  <c r="P111" i="4"/>
  <c r="BI110" i="4"/>
  <c r="BH110" i="4"/>
  <c r="BG110" i="4"/>
  <c r="BF110" i="4"/>
  <c r="T110" i="4"/>
  <c r="R110" i="4"/>
  <c r="P110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6" i="4"/>
  <c r="BH106" i="4"/>
  <c r="BG106" i="4"/>
  <c r="BF106" i="4"/>
  <c r="T106" i="4"/>
  <c r="R106" i="4"/>
  <c r="P106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89" i="4"/>
  <c r="BH89" i="4"/>
  <c r="BG89" i="4"/>
  <c r="BF89" i="4"/>
  <c r="T89" i="4"/>
  <c r="R89" i="4"/>
  <c r="P89" i="4"/>
  <c r="BI87" i="4"/>
  <c r="BH87" i="4"/>
  <c r="BG87" i="4"/>
  <c r="BF87" i="4"/>
  <c r="T87" i="4"/>
  <c r="R87" i="4"/>
  <c r="P87" i="4"/>
  <c r="BI85" i="4"/>
  <c r="BH85" i="4"/>
  <c r="BG85" i="4"/>
  <c r="BF85" i="4"/>
  <c r="T85" i="4"/>
  <c r="R85" i="4"/>
  <c r="P85" i="4"/>
  <c r="BI84" i="4"/>
  <c r="BH84" i="4"/>
  <c r="BG84" i="4"/>
  <c r="BF84" i="4"/>
  <c r="T84" i="4"/>
  <c r="R84" i="4"/>
  <c r="P84" i="4"/>
  <c r="BI83" i="4"/>
  <c r="BH83" i="4"/>
  <c r="BG83" i="4"/>
  <c r="BF83" i="4"/>
  <c r="T83" i="4"/>
  <c r="R83" i="4"/>
  <c r="P83" i="4"/>
  <c r="BI82" i="4"/>
  <c r="BH82" i="4"/>
  <c r="BG82" i="4"/>
  <c r="BF82" i="4"/>
  <c r="T82" i="4"/>
  <c r="R82" i="4"/>
  <c r="P82" i="4"/>
  <c r="BI80" i="4"/>
  <c r="BH80" i="4"/>
  <c r="BG80" i="4"/>
  <c r="BF80" i="4"/>
  <c r="T80" i="4"/>
  <c r="R80" i="4"/>
  <c r="P80" i="4"/>
  <c r="J76" i="4"/>
  <c r="J75" i="4"/>
  <c r="F75" i="4"/>
  <c r="F73" i="4"/>
  <c r="E71" i="4"/>
  <c r="J55" i="4"/>
  <c r="J54" i="4"/>
  <c r="F54" i="4"/>
  <c r="F52" i="4"/>
  <c r="E50" i="4"/>
  <c r="J18" i="4"/>
  <c r="E18" i="4"/>
  <c r="F76" i="4"/>
  <c r="J17" i="4"/>
  <c r="J12" i="4"/>
  <c r="J52" i="4" s="1"/>
  <c r="E7" i="4"/>
  <c r="E69" i="4" s="1"/>
  <c r="J37" i="3"/>
  <c r="J36" i="3"/>
  <c r="AY56" i="1"/>
  <c r="J35" i="3"/>
  <c r="AX56" i="1"/>
  <c r="BI93" i="3"/>
  <c r="BH93" i="3"/>
  <c r="BG93" i="3"/>
  <c r="BF93" i="3"/>
  <c r="T93" i="3"/>
  <c r="R93" i="3"/>
  <c r="P93" i="3"/>
  <c r="BI91" i="3"/>
  <c r="BH91" i="3"/>
  <c r="BG91" i="3"/>
  <c r="BF91" i="3"/>
  <c r="T91" i="3"/>
  <c r="R91" i="3"/>
  <c r="P91" i="3"/>
  <c r="BI89" i="3"/>
  <c r="BH89" i="3"/>
  <c r="BG89" i="3"/>
  <c r="BF89" i="3"/>
  <c r="T89" i="3"/>
  <c r="R89" i="3"/>
  <c r="P89" i="3"/>
  <c r="BI87" i="3"/>
  <c r="BH87" i="3"/>
  <c r="BG87" i="3"/>
  <c r="BF87" i="3"/>
  <c r="T87" i="3"/>
  <c r="R87" i="3"/>
  <c r="P87" i="3"/>
  <c r="BI85" i="3"/>
  <c r="BH85" i="3"/>
  <c r="BG85" i="3"/>
  <c r="BF85" i="3"/>
  <c r="T85" i="3"/>
  <c r="R85" i="3"/>
  <c r="P85" i="3"/>
  <c r="BI83" i="3"/>
  <c r="BH83" i="3"/>
  <c r="BG83" i="3"/>
  <c r="BF83" i="3"/>
  <c r="T83" i="3"/>
  <c r="R83" i="3"/>
  <c r="P83" i="3"/>
  <c r="J78" i="3"/>
  <c r="J77" i="3"/>
  <c r="F77" i="3"/>
  <c r="F75" i="3"/>
  <c r="E73" i="3"/>
  <c r="J55" i="3"/>
  <c r="J54" i="3"/>
  <c r="F54" i="3"/>
  <c r="F52" i="3"/>
  <c r="E50" i="3"/>
  <c r="J18" i="3"/>
  <c r="E18" i="3"/>
  <c r="F78" i="3" s="1"/>
  <c r="J17" i="3"/>
  <c r="J12" i="3"/>
  <c r="J75" i="3" s="1"/>
  <c r="E7" i="3"/>
  <c r="E48" i="3" s="1"/>
  <c r="J37" i="2"/>
  <c r="J36" i="2"/>
  <c r="AY55" i="1" s="1"/>
  <c r="J35" i="2"/>
  <c r="AX55" i="1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BI83" i="2"/>
  <c r="BH83" i="2"/>
  <c r="BG83" i="2"/>
  <c r="BF83" i="2"/>
  <c r="T83" i="2"/>
  <c r="R83" i="2"/>
  <c r="P83" i="2"/>
  <c r="BI82" i="2"/>
  <c r="BH82" i="2"/>
  <c r="BG82" i="2"/>
  <c r="BF82" i="2"/>
  <c r="T82" i="2"/>
  <c r="R82" i="2"/>
  <c r="P82" i="2"/>
  <c r="BI81" i="2"/>
  <c r="BH81" i="2"/>
  <c r="BG81" i="2"/>
  <c r="BF81" i="2"/>
  <c r="T81" i="2"/>
  <c r="R81" i="2"/>
  <c r="P81" i="2"/>
  <c r="BI80" i="2"/>
  <c r="BH80" i="2"/>
  <c r="BG80" i="2"/>
  <c r="BF80" i="2"/>
  <c r="T80" i="2"/>
  <c r="R80" i="2"/>
  <c r="P80" i="2"/>
  <c r="J76" i="2"/>
  <c r="J75" i="2"/>
  <c r="F75" i="2"/>
  <c r="F73" i="2"/>
  <c r="E71" i="2"/>
  <c r="J55" i="2"/>
  <c r="J54" i="2"/>
  <c r="F54" i="2"/>
  <c r="F52" i="2"/>
  <c r="E50" i="2"/>
  <c r="J18" i="2"/>
  <c r="E18" i="2"/>
  <c r="F55" i="2"/>
  <c r="J17" i="2"/>
  <c r="J12" i="2"/>
  <c r="J73" i="2" s="1"/>
  <c r="E7" i="2"/>
  <c r="E48" i="2" s="1"/>
  <c r="L50" i="1"/>
  <c r="AM50" i="1"/>
  <c r="AM49" i="1"/>
  <c r="L49" i="1"/>
  <c r="AM47" i="1"/>
  <c r="L47" i="1"/>
  <c r="L45" i="1"/>
  <c r="L44" i="1"/>
  <c r="BK91" i="9"/>
  <c r="BK89" i="9"/>
  <c r="BK87" i="9"/>
  <c r="BK85" i="9"/>
  <c r="J83" i="9"/>
  <c r="BK97" i="8"/>
  <c r="J96" i="8"/>
  <c r="BK90" i="8"/>
  <c r="J89" i="8"/>
  <c r="J87" i="8"/>
  <c r="BK86" i="8"/>
  <c r="BK82" i="8"/>
  <c r="BK91" i="7"/>
  <c r="J89" i="7"/>
  <c r="J85" i="7"/>
  <c r="BK96" i="6"/>
  <c r="J93" i="6"/>
  <c r="BK91" i="6"/>
  <c r="BK88" i="6"/>
  <c r="J86" i="6"/>
  <c r="BK119" i="5"/>
  <c r="J117" i="5"/>
  <c r="BK116" i="5"/>
  <c r="BK113" i="5"/>
  <c r="BK112" i="5"/>
  <c r="BK110" i="5"/>
  <c r="BK109" i="5"/>
  <c r="BK105" i="5"/>
  <c r="BK104" i="5"/>
  <c r="BK103" i="5"/>
  <c r="BK100" i="5"/>
  <c r="BK96" i="5"/>
  <c r="BK95" i="5"/>
  <c r="BK94" i="5"/>
  <c r="J93" i="5"/>
  <c r="J113" i="4"/>
  <c r="J112" i="4"/>
  <c r="J111" i="4"/>
  <c r="BK109" i="4"/>
  <c r="BK108" i="4"/>
  <c r="BK105" i="4"/>
  <c r="J104" i="4"/>
  <c r="BK102" i="4"/>
  <c r="BK100" i="4"/>
  <c r="BK97" i="4"/>
  <c r="BK92" i="4"/>
  <c r="J91" i="4"/>
  <c r="BK89" i="4"/>
  <c r="J87" i="4"/>
  <c r="BK83" i="4"/>
  <c r="J82" i="4"/>
  <c r="J80" i="4"/>
  <c r="BK93" i="3"/>
  <c r="J85" i="3"/>
  <c r="BK83" i="3"/>
  <c r="BK132" i="2"/>
  <c r="BK131" i="2"/>
  <c r="BK129" i="2"/>
  <c r="J125" i="2"/>
  <c r="J124" i="2"/>
  <c r="J122" i="2"/>
  <c r="J119" i="2"/>
  <c r="J116" i="2"/>
  <c r="BK115" i="2"/>
  <c r="J114" i="2"/>
  <c r="BK113" i="2"/>
  <c r="BK108" i="2"/>
  <c r="J104" i="2"/>
  <c r="J102" i="2"/>
  <c r="J100" i="2"/>
  <c r="BK94" i="2"/>
  <c r="BK92" i="2"/>
  <c r="BK89" i="2"/>
  <c r="J87" i="2"/>
  <c r="J84" i="2"/>
  <c r="BK81" i="2"/>
  <c r="BK80" i="2"/>
  <c r="AS54" i="1"/>
  <c r="J98" i="8"/>
  <c r="BK96" i="8"/>
  <c r="BK95" i="8"/>
  <c r="BK94" i="8"/>
  <c r="BK93" i="8"/>
  <c r="BK91" i="8"/>
  <c r="J90" i="8"/>
  <c r="BK88" i="8"/>
  <c r="BK87" i="8"/>
  <c r="J86" i="8"/>
  <c r="BK85" i="8"/>
  <c r="J83" i="8"/>
  <c r="J91" i="7"/>
  <c r="J87" i="7"/>
  <c r="BK85" i="7"/>
  <c r="J83" i="7"/>
  <c r="J116" i="6"/>
  <c r="BK115" i="6"/>
  <c r="BK114" i="6"/>
  <c r="BK112" i="6"/>
  <c r="J111" i="6"/>
  <c r="BK110" i="6"/>
  <c r="BK108" i="6"/>
  <c r="J107" i="6"/>
  <c r="BK106" i="6"/>
  <c r="BK105" i="6"/>
  <c r="BK102" i="6"/>
  <c r="J101" i="6"/>
  <c r="J96" i="6"/>
  <c r="BK93" i="6"/>
  <c r="BK90" i="6"/>
  <c r="J84" i="6"/>
  <c r="BK121" i="5"/>
  <c r="BK117" i="5"/>
  <c r="J116" i="5"/>
  <c r="J115" i="5"/>
  <c r="J113" i="5"/>
  <c r="J112" i="5"/>
  <c r="J109" i="5"/>
  <c r="J104" i="5"/>
  <c r="J103" i="5"/>
  <c r="J102" i="5"/>
  <c r="J101" i="5"/>
  <c r="J100" i="5"/>
  <c r="BK99" i="5"/>
  <c r="J95" i="5"/>
  <c r="BK91" i="5"/>
  <c r="J90" i="5"/>
  <c r="BK112" i="4"/>
  <c r="BK111" i="4"/>
  <c r="BK110" i="4"/>
  <c r="J108" i="4"/>
  <c r="BK107" i="4"/>
  <c r="J94" i="4"/>
  <c r="J92" i="4"/>
  <c r="J85" i="4"/>
  <c r="BK84" i="4"/>
  <c r="J83" i="4"/>
  <c r="BK80" i="4"/>
  <c r="J91" i="3"/>
  <c r="BK89" i="3"/>
  <c r="BK87" i="3"/>
  <c r="BK130" i="2"/>
  <c r="J129" i="2"/>
  <c r="J128" i="2"/>
  <c r="J127" i="2"/>
  <c r="BK126" i="2"/>
  <c r="BK122" i="2"/>
  <c r="J120" i="2"/>
  <c r="J118" i="2"/>
  <c r="J117" i="2"/>
  <c r="J113" i="2"/>
  <c r="BK112" i="2"/>
  <c r="J111" i="2"/>
  <c r="BK109" i="2"/>
  <c r="BK107" i="2"/>
  <c r="J106" i="2"/>
  <c r="J105" i="2"/>
  <c r="BK103" i="2"/>
  <c r="BK100" i="2"/>
  <c r="J98" i="2"/>
  <c r="BK96" i="2"/>
  <c r="J95" i="2"/>
  <c r="BK86" i="2"/>
  <c r="BK85" i="2"/>
  <c r="J81" i="2"/>
  <c r="F36" i="9"/>
  <c r="J84" i="8"/>
  <c r="BK116" i="6"/>
  <c r="J113" i="6"/>
  <c r="J108" i="6"/>
  <c r="BK104" i="6"/>
  <c r="BK101" i="6"/>
  <c r="BK100" i="6"/>
  <c r="BK99" i="6"/>
  <c r="J97" i="6"/>
  <c r="BK94" i="6"/>
  <c r="J88" i="6"/>
  <c r="BK86" i="6"/>
  <c r="BK84" i="6"/>
  <c r="J82" i="6"/>
  <c r="J111" i="5"/>
  <c r="BK108" i="5"/>
  <c r="J105" i="5"/>
  <c r="BK102" i="5"/>
  <c r="BK101" i="5"/>
  <c r="J99" i="5"/>
  <c r="J94" i="5"/>
  <c r="BK93" i="5"/>
  <c r="BK92" i="5"/>
  <c r="BK90" i="5"/>
  <c r="J109" i="4"/>
  <c r="J107" i="4"/>
  <c r="J106" i="4"/>
  <c r="BK104" i="4"/>
  <c r="J102" i="4"/>
  <c r="J101" i="4"/>
  <c r="BK99" i="4"/>
  <c r="J96" i="4"/>
  <c r="BK95" i="4"/>
  <c r="BK93" i="4"/>
  <c r="BK91" i="4"/>
  <c r="BK85" i="4"/>
  <c r="J84" i="4"/>
  <c r="J93" i="3"/>
  <c r="J89" i="3"/>
  <c r="J87" i="3"/>
  <c r="BK85" i="3"/>
  <c r="J83" i="3"/>
  <c r="J126" i="2"/>
  <c r="BK125" i="2"/>
  <c r="BK124" i="2"/>
  <c r="J123" i="2"/>
  <c r="BK121" i="2"/>
  <c r="BK120" i="2"/>
  <c r="BK119" i="2"/>
  <c r="BK118" i="2"/>
  <c r="BK117" i="2"/>
  <c r="BK116" i="2"/>
  <c r="J115" i="2"/>
  <c r="J112" i="2"/>
  <c r="J110" i="2"/>
  <c r="J109" i="2"/>
  <c r="J107" i="2"/>
  <c r="BK106" i="2"/>
  <c r="BK104" i="2"/>
  <c r="J103" i="2"/>
  <c r="BK102" i="2"/>
  <c r="BK101" i="2"/>
  <c r="J94" i="2"/>
  <c r="J93" i="2"/>
  <c r="J91" i="2"/>
  <c r="J90" i="2"/>
  <c r="J89" i="2"/>
  <c r="BK84" i="2"/>
  <c r="J83" i="2"/>
  <c r="BK82" i="2"/>
  <c r="J80" i="2"/>
  <c r="J91" i="9"/>
  <c r="J89" i="9"/>
  <c r="J87" i="9"/>
  <c r="J85" i="9"/>
  <c r="BK83" i="9"/>
  <c r="BK98" i="8"/>
  <c r="J97" i="8"/>
  <c r="J95" i="8"/>
  <c r="J94" i="8"/>
  <c r="J93" i="8"/>
  <c r="J91" i="8"/>
  <c r="BK89" i="8"/>
  <c r="J88" i="8"/>
  <c r="J85" i="8"/>
  <c r="BK84" i="8"/>
  <c r="BK83" i="8"/>
  <c r="J82" i="8"/>
  <c r="BK89" i="7"/>
  <c r="BK87" i="7"/>
  <c r="BK83" i="7"/>
  <c r="J115" i="6"/>
  <c r="J114" i="6"/>
  <c r="BK113" i="6"/>
  <c r="J112" i="6"/>
  <c r="BK111" i="6"/>
  <c r="J110" i="6"/>
  <c r="BK107" i="6"/>
  <c r="J106" i="6"/>
  <c r="J105" i="6"/>
  <c r="J104" i="6"/>
  <c r="J102" i="6"/>
  <c r="J100" i="6"/>
  <c r="J99" i="6"/>
  <c r="BK97" i="6"/>
  <c r="J94" i="6"/>
  <c r="J91" i="6"/>
  <c r="J90" i="6"/>
  <c r="BK82" i="6"/>
  <c r="J121" i="5"/>
  <c r="J119" i="5"/>
  <c r="BK115" i="5"/>
  <c r="BK111" i="5"/>
  <c r="J110" i="5"/>
  <c r="J108" i="5"/>
  <c r="J96" i="5"/>
  <c r="J92" i="5"/>
  <c r="J91" i="5"/>
  <c r="BK113" i="4"/>
  <c r="J110" i="4"/>
  <c r="BK106" i="4"/>
  <c r="J105" i="4"/>
  <c r="BK101" i="4"/>
  <c r="J100" i="4"/>
  <c r="J99" i="4"/>
  <c r="J97" i="4"/>
  <c r="BK96" i="4"/>
  <c r="J95" i="4"/>
  <c r="BK94" i="4"/>
  <c r="J93" i="4"/>
  <c r="J89" i="4"/>
  <c r="BK87" i="4"/>
  <c r="BK82" i="4"/>
  <c r="BK91" i="3"/>
  <c r="J132" i="2"/>
  <c r="J131" i="2"/>
  <c r="J130" i="2"/>
  <c r="BK128" i="2"/>
  <c r="BK127" i="2"/>
  <c r="BK123" i="2"/>
  <c r="J121" i="2"/>
  <c r="BK114" i="2"/>
  <c r="BK111" i="2"/>
  <c r="BK110" i="2"/>
  <c r="J108" i="2"/>
  <c r="BK105" i="2"/>
  <c r="J101" i="2"/>
  <c r="BK98" i="2"/>
  <c r="J96" i="2"/>
  <c r="BK95" i="2"/>
  <c r="BK93" i="2"/>
  <c r="J92" i="2"/>
  <c r="BK91" i="2"/>
  <c r="BK90" i="2"/>
  <c r="BK87" i="2"/>
  <c r="J86" i="2"/>
  <c r="J85" i="2"/>
  <c r="BK83" i="2"/>
  <c r="J82" i="2"/>
  <c r="R79" i="2" l="1"/>
  <c r="R82" i="3"/>
  <c r="P86" i="3"/>
  <c r="R79" i="4"/>
  <c r="BK89" i="5"/>
  <c r="BK98" i="5"/>
  <c r="J98" i="5"/>
  <c r="J63" i="5"/>
  <c r="T98" i="5"/>
  <c r="T97" i="5" s="1"/>
  <c r="P107" i="5"/>
  <c r="P106" i="5"/>
  <c r="P114" i="5"/>
  <c r="R81" i="6"/>
  <c r="R80" i="6"/>
  <c r="T82" i="7"/>
  <c r="T86" i="7"/>
  <c r="P81" i="8"/>
  <c r="P80" i="8"/>
  <c r="AU61" i="1"/>
  <c r="T81" i="8"/>
  <c r="T80" i="8"/>
  <c r="BK79" i="2"/>
  <c r="J79" i="2"/>
  <c r="J59" i="2" s="1"/>
  <c r="T79" i="4"/>
  <c r="P89" i="5"/>
  <c r="P98" i="5"/>
  <c r="P97" i="5" s="1"/>
  <c r="R98" i="5"/>
  <c r="R97" i="5"/>
  <c r="BK107" i="5"/>
  <c r="J107" i="5" s="1"/>
  <c r="J65" i="5" s="1"/>
  <c r="BK114" i="5"/>
  <c r="J114" i="5"/>
  <c r="J66" i="5" s="1"/>
  <c r="T81" i="6"/>
  <c r="T80" i="6"/>
  <c r="BK82" i="7"/>
  <c r="J82" i="7" s="1"/>
  <c r="J60" i="7" s="1"/>
  <c r="BK86" i="7"/>
  <c r="J86" i="7"/>
  <c r="J61" i="7" s="1"/>
  <c r="T79" i="2"/>
  <c r="BK82" i="3"/>
  <c r="J82" i="3"/>
  <c r="J60" i="3" s="1"/>
  <c r="BK86" i="3"/>
  <c r="J86" i="3"/>
  <c r="J61" i="3"/>
  <c r="T86" i="3"/>
  <c r="BK79" i="4"/>
  <c r="J79" i="4"/>
  <c r="J59" i="4"/>
  <c r="T89" i="5"/>
  <c r="R107" i="5"/>
  <c r="R106" i="5"/>
  <c r="R114" i="5"/>
  <c r="BK81" i="6"/>
  <c r="J81" i="6"/>
  <c r="J60" i="6"/>
  <c r="P81" i="6"/>
  <c r="P80" i="6" s="1"/>
  <c r="AU59" i="1" s="1"/>
  <c r="P82" i="7"/>
  <c r="P86" i="7"/>
  <c r="P79" i="2"/>
  <c r="AU55" i="1"/>
  <c r="P82" i="3"/>
  <c r="P81" i="3"/>
  <c r="AU56" i="1" s="1"/>
  <c r="T82" i="3"/>
  <c r="T81" i="3" s="1"/>
  <c r="R86" i="3"/>
  <c r="P79" i="4"/>
  <c r="AU57" i="1"/>
  <c r="R89" i="5"/>
  <c r="R87" i="5"/>
  <c r="T107" i="5"/>
  <c r="T106" i="5"/>
  <c r="T114" i="5"/>
  <c r="R82" i="7"/>
  <c r="R81" i="7" s="1"/>
  <c r="R86" i="7"/>
  <c r="BK81" i="8"/>
  <c r="J81" i="8"/>
  <c r="J60" i="8" s="1"/>
  <c r="R81" i="8"/>
  <c r="R80" i="8" s="1"/>
  <c r="BK82" i="9"/>
  <c r="J82" i="9" s="1"/>
  <c r="J60" i="9" s="1"/>
  <c r="R82" i="9"/>
  <c r="T82" i="9"/>
  <c r="BK86" i="9"/>
  <c r="J86" i="9"/>
  <c r="J61" i="9" s="1"/>
  <c r="P86" i="9"/>
  <c r="P81" i="9" s="1"/>
  <c r="AU62" i="1" s="1"/>
  <c r="R86" i="9"/>
  <c r="T86" i="9"/>
  <c r="J52" i="2"/>
  <c r="BE80" i="2"/>
  <c r="BE91" i="2"/>
  <c r="BE100" i="2"/>
  <c r="BE102" i="2"/>
  <c r="BE108" i="2"/>
  <c r="BE109" i="2"/>
  <c r="BE112" i="2"/>
  <c r="BE116" i="2"/>
  <c r="BE119" i="2"/>
  <c r="BE120" i="2"/>
  <c r="BE121" i="2"/>
  <c r="BE124" i="2"/>
  <c r="E71" i="3"/>
  <c r="BE83" i="3"/>
  <c r="BE85" i="3"/>
  <c r="BE91" i="3"/>
  <c r="BE93" i="3"/>
  <c r="BE80" i="4"/>
  <c r="BE107" i="4"/>
  <c r="BE109" i="4"/>
  <c r="BE111" i="4"/>
  <c r="J52" i="5"/>
  <c r="E77" i="5"/>
  <c r="BE93" i="5"/>
  <c r="BE95" i="5"/>
  <c r="BE100" i="5"/>
  <c r="BE101" i="5"/>
  <c r="BE102" i="5"/>
  <c r="BE103" i="5"/>
  <c r="BE112" i="5"/>
  <c r="BE115" i="5"/>
  <c r="E48" i="6"/>
  <c r="J54" i="6"/>
  <c r="F77" i="6"/>
  <c r="BE84" i="6"/>
  <c r="BE88" i="6"/>
  <c r="BE93" i="6"/>
  <c r="BE106" i="6"/>
  <c r="BE108" i="6"/>
  <c r="BE112" i="6"/>
  <c r="E48" i="7"/>
  <c r="J54" i="7"/>
  <c r="F78" i="7"/>
  <c r="E48" i="8"/>
  <c r="BE87" i="8"/>
  <c r="BE88" i="8"/>
  <c r="BE91" i="8"/>
  <c r="BE98" i="8"/>
  <c r="E71" i="9"/>
  <c r="J75" i="9"/>
  <c r="F78" i="9"/>
  <c r="BE85" i="9"/>
  <c r="BE87" i="9"/>
  <c r="E69" i="2"/>
  <c r="BE81" i="2"/>
  <c r="BE85" i="2"/>
  <c r="BE93" i="2"/>
  <c r="BE94" i="2"/>
  <c r="BE98" i="2"/>
  <c r="BE107" i="2"/>
  <c r="BE111" i="2"/>
  <c r="BE113" i="2"/>
  <c r="BE125" i="2"/>
  <c r="BE128" i="2"/>
  <c r="BE129" i="2"/>
  <c r="BE130" i="2"/>
  <c r="J52" i="3"/>
  <c r="F55" i="3"/>
  <c r="BE87" i="3"/>
  <c r="BE82" i="4"/>
  <c r="BE83" i="4"/>
  <c r="BE100" i="4"/>
  <c r="BE105" i="4"/>
  <c r="BE110" i="4"/>
  <c r="BE94" i="5"/>
  <c r="BE99" i="5"/>
  <c r="BE104" i="5"/>
  <c r="BE109" i="5"/>
  <c r="BE113" i="5"/>
  <c r="BE116" i="5"/>
  <c r="BE117" i="5"/>
  <c r="BE119" i="5"/>
  <c r="BK120" i="5"/>
  <c r="J120" i="5" s="1"/>
  <c r="J67" i="5" s="1"/>
  <c r="F54" i="6"/>
  <c r="J55" i="6"/>
  <c r="BE91" i="6"/>
  <c r="BE101" i="6"/>
  <c r="BE102" i="6"/>
  <c r="BE105" i="6"/>
  <c r="BE111" i="6"/>
  <c r="J52" i="7"/>
  <c r="BE85" i="7"/>
  <c r="BE91" i="7"/>
  <c r="J52" i="8"/>
  <c r="BE82" i="8"/>
  <c r="BE83" i="8"/>
  <c r="F76" i="2"/>
  <c r="BE83" i="2"/>
  <c r="BE89" i="2"/>
  <c r="BE92" i="2"/>
  <c r="BE101" i="2"/>
  <c r="BE110" i="2"/>
  <c r="BE114" i="2"/>
  <c r="BE115" i="2"/>
  <c r="BE123" i="2"/>
  <c r="BE131" i="2"/>
  <c r="E48" i="4"/>
  <c r="F55" i="4"/>
  <c r="J73" i="4"/>
  <c r="BE85" i="4"/>
  <c r="BE87" i="4"/>
  <c r="BE89" i="4"/>
  <c r="BE94" i="4"/>
  <c r="BE95" i="4"/>
  <c r="BE99" i="4"/>
  <c r="BE101" i="4"/>
  <c r="BE102" i="4"/>
  <c r="BE104" i="4"/>
  <c r="BE108" i="4"/>
  <c r="BE112" i="4"/>
  <c r="BE113" i="4"/>
  <c r="F55" i="5"/>
  <c r="BE92" i="5"/>
  <c r="BE96" i="5"/>
  <c r="BE105" i="5"/>
  <c r="BE108" i="5"/>
  <c r="BE110" i="5"/>
  <c r="BE111" i="5"/>
  <c r="J74" i="6"/>
  <c r="BE86" i="6"/>
  <c r="BE96" i="6"/>
  <c r="BE99" i="6"/>
  <c r="BE104" i="6"/>
  <c r="BE107" i="6"/>
  <c r="BE110" i="6"/>
  <c r="BE113" i="6"/>
  <c r="BE114" i="6"/>
  <c r="BE115" i="6"/>
  <c r="BE116" i="6"/>
  <c r="F54" i="7"/>
  <c r="BE87" i="7"/>
  <c r="F55" i="8"/>
  <c r="BE84" i="8"/>
  <c r="BE85" i="8"/>
  <c r="BE86" i="8"/>
  <c r="BE90" i="8"/>
  <c r="BE93" i="8"/>
  <c r="BE95" i="8"/>
  <c r="BE97" i="8"/>
  <c r="BE82" i="2"/>
  <c r="BE84" i="2"/>
  <c r="BE86" i="2"/>
  <c r="BE87" i="2"/>
  <c r="BE90" i="2"/>
  <c r="BE95" i="2"/>
  <c r="BE96" i="2"/>
  <c r="BE103" i="2"/>
  <c r="BE104" i="2"/>
  <c r="BE105" i="2"/>
  <c r="BE106" i="2"/>
  <c r="BE117" i="2"/>
  <c r="BE118" i="2"/>
  <c r="BE122" i="2"/>
  <c r="BE126" i="2"/>
  <c r="BE127" i="2"/>
  <c r="BE132" i="2"/>
  <c r="BE89" i="3"/>
  <c r="BE84" i="4"/>
  <c r="BE91" i="4"/>
  <c r="BE92" i="4"/>
  <c r="BE93" i="4"/>
  <c r="BE96" i="4"/>
  <c r="BE97" i="4"/>
  <c r="BE106" i="4"/>
  <c r="BE90" i="5"/>
  <c r="BE91" i="5"/>
  <c r="BE121" i="5"/>
  <c r="BE82" i="6"/>
  <c r="BE90" i="6"/>
  <c r="BE94" i="6"/>
  <c r="BE97" i="6"/>
  <c r="BE100" i="6"/>
  <c r="J55" i="7"/>
  <c r="BE83" i="7"/>
  <c r="BE89" i="7"/>
  <c r="BE89" i="8"/>
  <c r="BE94" i="8"/>
  <c r="BE96" i="8"/>
  <c r="BE83" i="9"/>
  <c r="BE89" i="9"/>
  <c r="BE91" i="9"/>
  <c r="BC62" i="1"/>
  <c r="F34" i="2"/>
  <c r="BA55" i="1" s="1"/>
  <c r="F36" i="5"/>
  <c r="BC58" i="1"/>
  <c r="F35" i="6"/>
  <c r="BB59" i="1" s="1"/>
  <c r="J34" i="2"/>
  <c r="AW55" i="1"/>
  <c r="F35" i="4"/>
  <c r="BB57" i="1" s="1"/>
  <c r="F37" i="5"/>
  <c r="BD58" i="1"/>
  <c r="F37" i="6"/>
  <c r="BD59" i="1" s="1"/>
  <c r="J34" i="6"/>
  <c r="AW59" i="1" s="1"/>
  <c r="F35" i="7"/>
  <c r="BB60" i="1" s="1"/>
  <c r="F37" i="7"/>
  <c r="BD60" i="1" s="1"/>
  <c r="F35" i="2"/>
  <c r="BB55" i="1" s="1"/>
  <c r="F36" i="4"/>
  <c r="BC57" i="1" s="1"/>
  <c r="F36" i="7"/>
  <c r="BC60" i="1" s="1"/>
  <c r="F35" i="9"/>
  <c r="BB62" i="1" s="1"/>
  <c r="F34" i="4"/>
  <c r="BA57" i="1" s="1"/>
  <c r="F34" i="5"/>
  <c r="BA58" i="1" s="1"/>
  <c r="J34" i="4"/>
  <c r="AW57" i="1" s="1"/>
  <c r="F35" i="5"/>
  <c r="BB58" i="1" s="1"/>
  <c r="F34" i="3"/>
  <c r="BA56" i="1" s="1"/>
  <c r="J34" i="5"/>
  <c r="AW58" i="1" s="1"/>
  <c r="F34" i="7"/>
  <c r="BA60" i="1" s="1"/>
  <c r="F37" i="8"/>
  <c r="BD61" i="1" s="1"/>
  <c r="F36" i="8"/>
  <c r="BC61" i="1" s="1"/>
  <c r="J34" i="9"/>
  <c r="AW62" i="1" s="1"/>
  <c r="J34" i="3"/>
  <c r="AW56" i="1" s="1"/>
  <c r="F35" i="3"/>
  <c r="BB56" i="1" s="1"/>
  <c r="F36" i="6"/>
  <c r="BC59" i="1" s="1"/>
  <c r="F36" i="2"/>
  <c r="BC55" i="1" s="1"/>
  <c r="J34" i="8"/>
  <c r="AW61" i="1" s="1"/>
  <c r="F37" i="9"/>
  <c r="BD62" i="1" s="1"/>
  <c r="F37" i="3"/>
  <c r="BD56" i="1" s="1"/>
  <c r="F34" i="6"/>
  <c r="BA59" i="1" s="1"/>
  <c r="F34" i="8"/>
  <c r="BA61" i="1" s="1"/>
  <c r="F34" i="9"/>
  <c r="BA62" i="1" s="1"/>
  <c r="J34" i="7"/>
  <c r="AW60" i="1" s="1"/>
  <c r="F37" i="2"/>
  <c r="BD55" i="1" s="1"/>
  <c r="F35" i="8"/>
  <c r="BB61" i="1" s="1"/>
  <c r="F36" i="3"/>
  <c r="BC56" i="1" s="1"/>
  <c r="F37" i="4"/>
  <c r="BD57" i="1" s="1"/>
  <c r="T87" i="5" l="1"/>
  <c r="P87" i="5"/>
  <c r="AU58" i="1"/>
  <c r="T81" i="9"/>
  <c r="R81" i="9"/>
  <c r="T81" i="7"/>
  <c r="P81" i="7"/>
  <c r="AU60" i="1"/>
  <c r="R81" i="3"/>
  <c r="BK81" i="3"/>
  <c r="J81" i="3"/>
  <c r="J30" i="3" s="1"/>
  <c r="AG56" i="1" s="1"/>
  <c r="J89" i="5"/>
  <c r="J61" i="5" s="1"/>
  <c r="BK80" i="6"/>
  <c r="J80" i="6"/>
  <c r="J59" i="6"/>
  <c r="BK81" i="7"/>
  <c r="J81" i="7" s="1"/>
  <c r="J30" i="7" s="1"/>
  <c r="AG60" i="1" s="1"/>
  <c r="BK97" i="5"/>
  <c r="J97" i="5"/>
  <c r="J62" i="5" s="1"/>
  <c r="BK106" i="5"/>
  <c r="J106" i="5"/>
  <c r="J64" i="5"/>
  <c r="BK80" i="8"/>
  <c r="J80" i="8" s="1"/>
  <c r="J30" i="8" s="1"/>
  <c r="AG61" i="1" s="1"/>
  <c r="AN61" i="1" s="1"/>
  <c r="BK81" i="9"/>
  <c r="J81" i="9"/>
  <c r="J59" i="9" s="1"/>
  <c r="J30" i="4"/>
  <c r="AG57" i="1"/>
  <c r="F33" i="4"/>
  <c r="AZ57" i="1" s="1"/>
  <c r="BC54" i="1"/>
  <c r="W32" i="1"/>
  <c r="J33" i="6"/>
  <c r="AV59" i="1" s="1"/>
  <c r="AT59" i="1" s="1"/>
  <c r="J33" i="3"/>
  <c r="AV56" i="1"/>
  <c r="AT56" i="1" s="1"/>
  <c r="J33" i="8"/>
  <c r="AV61" i="1"/>
  <c r="AT61" i="1"/>
  <c r="J30" i="2"/>
  <c r="AG55" i="1"/>
  <c r="BA54" i="1"/>
  <c r="W30" i="1"/>
  <c r="J33" i="5"/>
  <c r="AV58" i="1" s="1"/>
  <c r="AT58" i="1" s="1"/>
  <c r="J33" i="9"/>
  <c r="AV62" i="1" s="1"/>
  <c r="AT62" i="1" s="1"/>
  <c r="BD54" i="1"/>
  <c r="W33" i="1"/>
  <c r="F33" i="2"/>
  <c r="AZ55" i="1" s="1"/>
  <c r="F33" i="7"/>
  <c r="AZ60" i="1"/>
  <c r="BB54" i="1"/>
  <c r="W31" i="1" s="1"/>
  <c r="F33" i="8"/>
  <c r="AZ61" i="1"/>
  <c r="F33" i="6"/>
  <c r="AZ59" i="1" s="1"/>
  <c r="F33" i="3"/>
  <c r="AZ56" i="1"/>
  <c r="J33" i="7"/>
  <c r="AV60" i="1" s="1"/>
  <c r="AT60" i="1" s="1"/>
  <c r="J33" i="2"/>
  <c r="AV55" i="1"/>
  <c r="AT55" i="1" s="1"/>
  <c r="F33" i="5"/>
  <c r="AZ58" i="1"/>
  <c r="J33" i="4"/>
  <c r="AV57" i="1" s="1"/>
  <c r="AT57" i="1" s="1"/>
  <c r="F33" i="9"/>
  <c r="AZ62" i="1"/>
  <c r="J39" i="4" l="1"/>
  <c r="J39" i="2"/>
  <c r="J39" i="3"/>
  <c r="J39" i="7"/>
  <c r="J39" i="8"/>
  <c r="BK87" i="5"/>
  <c r="J87" i="5"/>
  <c r="J59" i="3"/>
  <c r="J59" i="7"/>
  <c r="J59" i="8"/>
  <c r="AN56" i="1"/>
  <c r="AN60" i="1"/>
  <c r="AN57" i="1"/>
  <c r="AN55" i="1"/>
  <c r="AU54" i="1"/>
  <c r="AZ54" i="1"/>
  <c r="AV54" i="1"/>
  <c r="AK29" i="1" s="1"/>
  <c r="J30" i="5"/>
  <c r="AG58" i="1"/>
  <c r="AN58" i="1"/>
  <c r="J30" i="9"/>
  <c r="AG62" i="1"/>
  <c r="AN62" i="1"/>
  <c r="J30" i="6"/>
  <c r="AG59" i="1" s="1"/>
  <c r="AN59" i="1" s="1"/>
  <c r="AY54" i="1"/>
  <c r="AX54" i="1"/>
  <c r="AW54" i="1"/>
  <c r="AK30" i="1"/>
  <c r="J39" i="9" l="1"/>
  <c r="J59" i="5"/>
  <c r="J39" i="5"/>
  <c r="J39" i="6"/>
  <c r="W29" i="1"/>
  <c r="AG54" i="1"/>
  <c r="AK26" i="1"/>
  <c r="AK35" i="1"/>
  <c r="AT54" i="1"/>
  <c r="AN54" i="1" l="1"/>
</calcChain>
</file>

<file path=xl/sharedStrings.xml><?xml version="1.0" encoding="utf-8"?>
<sst xmlns="http://schemas.openxmlformats.org/spreadsheetml/2006/main" count="3599" uniqueCount="592">
  <si>
    <t>Export Komplet</t>
  </si>
  <si>
    <t>VZ</t>
  </si>
  <si>
    <t>2.0</t>
  </si>
  <si>
    <t>ZAMOK</t>
  </si>
  <si>
    <t>False</t>
  </si>
  <si>
    <t>{dabcd0b6-cbcc-4a16-9d80-6ecd2b06ca0c}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</si>
  <si>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</si>
  <si>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</si>
  <si>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</si>
  <si>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</si>
  <si>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</si>
  <si>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</si>
  <si>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</si>
  <si>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</si>
  <si>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2021-01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</si>
  <si>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</si>
  <si>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</si>
  <si>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osvětlení na trati Přerov - Zábřeh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</si>
  <si>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</si>
  <si>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</si>
  <si>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</si>
  <si>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</si>
  <si>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</si>
  <si>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</si>
  <si>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</si>
  <si>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</si>
  <si>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</si>
  <si>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</si>
  <si>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</si>
  <si>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</si>
  <si>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</si>
  <si>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</si>
  <si>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</si>
  <si>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</si>
  <si>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</si>
  <si>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</si>
  <si>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</si>
  <si>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</si>
  <si>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</si>
  <si>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</si>
  <si>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</si>
  <si>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</si>
  <si>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</si>
  <si>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</si>
  <si>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</si>
  <si>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</si>
  <si>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</si>
  <si>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</si>
  <si>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</si>
  <si>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</si>
  <si>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</si>
  <si>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</si>
  <si>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</si>
  <si>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</si>
  <si>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</si>
  <si>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</si>
  <si>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</si>
  <si>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</si>
  <si>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</si>
  <si>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</si>
  <si>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</si>
  <si>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</si>
  <si>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</si>
  <si>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</si>
  <si>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</si>
  <si>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</si>
  <si>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</si>
  <si>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</si>
  <si>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</si>
  <si>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</si>
  <si>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</si>
  <si>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</si>
  <si>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</si>
  <si>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 01-1</t>
  </si>
  <si>
    <t>Oprava osvětlení žst. Štěpánov (databáze ÚOŽI)</t>
  </si>
  <si>
    <t>STA</t>
  </si>
  <si>
    <t>1</t>
  </si>
  <si>
    <t>{1db58853-de31-46ed-9a4f-a92658914a85}</t>
  </si>
  <si>
    <t>2</t>
  </si>
  <si>
    <t>SO 01-2</t>
  </si>
  <si>
    <t>Vedlejší ostatní náklady (databáze ÚOŽI)</t>
  </si>
  <si>
    <t>{880fec8f-62ac-4590-89ae-f50803202f20}</t>
  </si>
  <si>
    <t>SO 02</t>
  </si>
  <si>
    <t>Oprava osvětlení podchodu žst. Štěpánov (databáze ÚOŽI)</t>
  </si>
  <si>
    <t>{8034f349-db16-4062-82b2-1797ef8a9461}</t>
  </si>
  <si>
    <t>SO 03</t>
  </si>
  <si>
    <t>Oprava přípojky podchodu žst Štěpánov (databáze ÚOŽI)</t>
  </si>
  <si>
    <t>{6ab434ca-873e-4428-b92e-a6ebabc1e217}</t>
  </si>
  <si>
    <t>SO 04-1</t>
  </si>
  <si>
    <t>Oprava osvětlení zast. Rokytnice u Přerova (databáze ÚOŽI)</t>
  </si>
  <si>
    <t>{469585c5-632a-421c-b829-911b9cc6a2b7}</t>
  </si>
  <si>
    <t>SO 04-2</t>
  </si>
  <si>
    <t>Vedlejší ostatní náklady zast. Rokytnice u Přerova (databáze ÚOŽI)</t>
  </si>
  <si>
    <t>{0591b40b-9b37-4bb4-95ab-0757cf63ef48}</t>
  </si>
  <si>
    <t>SO 05-1</t>
  </si>
  <si>
    <t>Oprava osvětlení zast. Střeň (databáze ÚOŽI)</t>
  </si>
  <si>
    <t>{1a46d3e4-ed3b-4fb0-ba6c-924db50816c9}</t>
  </si>
  <si>
    <t>SO 05-2</t>
  </si>
  <si>
    <t>Vedlejší ostatní náklady zast. Střeň (databáze ÚOŽI)</t>
  </si>
  <si>
    <t>{bc43e3eb-d56d-4806-98fb-7f98662fbcce}</t>
  </si>
  <si>
    <t>KRYCÍ LIST SOUPISU PRACÍ</t>
  </si>
  <si>
    <t>Objekt:</t>
  </si>
  <si>
    <t>SO 01-1 - Oprava osvětlení žst. Štěpánov (databáze ÚOŽI)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</si>
  <si>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</si>
  <si>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</si>
  <si>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</si>
  <si>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</si>
  <si>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</si>
  <si>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</si>
  <si>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</si>
  <si>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</si>
  <si>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</si>
  <si>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</si>
  <si>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</si>
  <si>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</si>
  <si>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</si>
  <si>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</si>
  <si>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</si>
  <si>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</si>
  <si>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</si>
  <si>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</si>
  <si>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7499700110</t>
  </si>
  <si>
    <t>Konstrukční prvky trakčního vedení  Pásek nerezový stahovací o šíři 9,5mm</t>
  </si>
  <si>
    <t>m</t>
  </si>
  <si>
    <t>ÚOŽI 2021 01</t>
  </si>
  <si>
    <t>8</t>
  </si>
  <si>
    <t>ROZPOCET</t>
  </si>
  <si>
    <t>4</t>
  </si>
  <si>
    <t>1755342125</t>
  </si>
  <si>
    <t>7499700120</t>
  </si>
  <si>
    <t>Konstrukční prvky trakčního vedení  Spona k stahovacímu pásku nerezovému 9,5 mm</t>
  </si>
  <si>
    <t>kus</t>
  </si>
  <si>
    <t>1534933286</t>
  </si>
  <si>
    <t>3</t>
  </si>
  <si>
    <t>K</t>
  </si>
  <si>
    <t>7493174015</t>
  </si>
  <si>
    <t>Demontáž svítidel z osvětlovacího stožáru, osvětlovací věže nebo brány trakčního vedení</t>
  </si>
  <si>
    <t>-1040123130</t>
  </si>
  <si>
    <t>7493173015</t>
  </si>
  <si>
    <t>Demontáž elektrovýzbroje osvětlovacích stožárů nosných konstrukcí pro osvětlení</t>
  </si>
  <si>
    <t>kg</t>
  </si>
  <si>
    <t>-613427483</t>
  </si>
  <si>
    <t>5</t>
  </si>
  <si>
    <t>7493155010</t>
  </si>
  <si>
    <t>Montáž elektrovýzbroje stožárů do 4 okruhů - včetně kabelového propojení se svítidlem, instalace rozvodnice do stožáru</t>
  </si>
  <si>
    <t>-648202364</t>
  </si>
  <si>
    <t>6</t>
  </si>
  <si>
    <t>7493102000</t>
  </si>
  <si>
    <t>Venkovní osvětlení Elektrovýzbroje stožárů a stožárové rozvodnice Elektrovýzbroj stožáru pro 1 - 2 okruhy</t>
  </si>
  <si>
    <t>-251310266</t>
  </si>
  <si>
    <t>7</t>
  </si>
  <si>
    <t>7493152530</t>
  </si>
  <si>
    <t>Montáž svítidla pro železnici na sklopný stožár - kompletace a montáž včetně "superlife" světelného zdroje, elektronického předřadníku a připojení kabelu</t>
  </si>
  <si>
    <t>-1172862956</t>
  </si>
  <si>
    <t>7493100640</t>
  </si>
  <si>
    <t>Venkovní osvětlení Svítidla pro železnici LED svítidlo o příkonu do 25 W určené pro osvětlení venkovních prostor veřejnosti přístupných (nástupiště, přechody kolejiště) na ŽDC.</t>
  </si>
  <si>
    <t>-1324071887</t>
  </si>
  <si>
    <t>P</t>
  </si>
  <si>
    <t>Poznámka k položce:_x000D_
Svítidlo opatřeno difuzorem z plochého tvrzeného skla s minimální pevností IK 6 a vyšší; teplotní ochrana svítidla (LED modulu i předřadníku); chlazení zajištěno pasivními chladiči;  tělo (horní, dolní kryt, příruba….) svítidlo vyrobené z tepelně vodivého materiálu z důvodu pasivního chlazení, el. předřadník musí zajišťovat konstantní světelný tok po celou dobu životnosti modulu LED. Svítidlo určeno pro osvětlení otevřených nástupišť.</t>
  </si>
  <si>
    <t>9</t>
  </si>
  <si>
    <t>7493100650</t>
  </si>
  <si>
    <t>Venkovní osvětlení Svítidla pro železnici LED svítidlo o příkonu 26 - 35 W určené pro osvětlení venkovních prostor veřejnosti přístupných (nástupiště, přechody kolejiště) na ŽDC.</t>
  </si>
  <si>
    <t>1495617229</t>
  </si>
  <si>
    <t>10</t>
  </si>
  <si>
    <t>7493152010</t>
  </si>
  <si>
    <t>Montáž ocelových výložníků pro osvětlovací stožáry na sloup nebo stěnu výšky do 6 m jednoramenných - včetně veškerého příslušenství a výstroje</t>
  </si>
  <si>
    <t>1386979520</t>
  </si>
  <si>
    <t>11</t>
  </si>
  <si>
    <t>1194607</t>
  </si>
  <si>
    <t>VYLOZNIK ROVNY STENOVY UDS 1-750</t>
  </si>
  <si>
    <t>54910710</t>
  </si>
  <si>
    <t>12</t>
  </si>
  <si>
    <t>7497451015</t>
  </si>
  <si>
    <t>Montáž osvětlení trakčního vedení připevnění svítidla na stožár 2 TB,2 TBS</t>
  </si>
  <si>
    <t>624433996</t>
  </si>
  <si>
    <t>13</t>
  </si>
  <si>
    <t>7497400020</t>
  </si>
  <si>
    <t>Osvětlení  na trakčním vedení_K sestava  Materiál sestavy Připevnění svítidla na stož. 2TB,2TBS</t>
  </si>
  <si>
    <t>1767563777</t>
  </si>
  <si>
    <t>14</t>
  </si>
  <si>
    <t>7497451010</t>
  </si>
  <si>
    <t>Montáž osvětlení trakčního vedení připevnění svítidla na stožár T, P,TB,TS,TBS, BP, DS, břevnu</t>
  </si>
  <si>
    <t>2137312947</t>
  </si>
  <si>
    <t>7497400010</t>
  </si>
  <si>
    <t>Osvětlení  na trakčním vedení_K sestava  Materiál sestavy Připevnění svítidla na stož.T,P,TB,TS,TBS, BP, DS, břevnu</t>
  </si>
  <si>
    <t>1100893488</t>
  </si>
  <si>
    <t>16</t>
  </si>
  <si>
    <t>7493100670</t>
  </si>
  <si>
    <t>Venkovní osvětlení Svítidla pro železnici LED svítidlo o příkonu 56 - 100 W určené pro osvětlení venkovních prostor veřejnosti přístupných (nástupiště, přechody kolejiště) na ŽDC.</t>
  </si>
  <si>
    <t>-480625548</t>
  </si>
  <si>
    <t>17</t>
  </si>
  <si>
    <t>7493100680</t>
  </si>
  <si>
    <t>Venkovní osvětlení Svítidla pro železnici LED svítidlo o příkonu 101 - 200 W určené pro osvětlení venkovních prostor veřejnosti přístupných (nástupiště, přechody kolejiště) na ŽDC.</t>
  </si>
  <si>
    <t>1305416536</t>
  </si>
  <si>
    <t>18</t>
  </si>
  <si>
    <t>7492471010</t>
  </si>
  <si>
    <t>Demontáže kabelových vedení nn - demontáž ze zemní kynety, roštu, rozvaděče, trubky, chráničky apod.</t>
  </si>
  <si>
    <t>1601781617</t>
  </si>
  <si>
    <t>19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</si>
  <si>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</si>
  <si>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</si>
  <si>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1008445906</t>
  </si>
  <si>
    <t>20</t>
  </si>
  <si>
    <t>7492501650</t>
  </si>
  <si>
    <t>Kabely, vodiče, šňůry Cu - nn Kabel silový Cu pro pohyblivé přívody, izolace pryžová H05RR-F 2x2,5 (2Dx2,5 CGSG)</t>
  </si>
  <si>
    <t>659293963</t>
  </si>
  <si>
    <t>7497451048</t>
  </si>
  <si>
    <t>Montáž osvětlení trakčního vedení uchycení kabelu kabelu na břevnu</t>
  </si>
  <si>
    <t>896993576</t>
  </si>
  <si>
    <t>22</t>
  </si>
  <si>
    <t>7497400110</t>
  </si>
  <si>
    <t>Osvětlení  na trakčním vedení_K sestava  Materiál  sestavy Uchycení kabelu na břevnu</t>
  </si>
  <si>
    <t>-577726181</t>
  </si>
  <si>
    <t>23</t>
  </si>
  <si>
    <t>7497451047</t>
  </si>
  <si>
    <t>Montáž osvětlení trakčního vedení uchycení kabelu mezi nosnou bránou a svítidlem na stožáru T, P, BP, DS</t>
  </si>
  <si>
    <t>476045421</t>
  </si>
  <si>
    <t>24</t>
  </si>
  <si>
    <t>7497400100</t>
  </si>
  <si>
    <t>Osvětlení  na trakčním vedení_K sestava  Materiál sestavy Uchycení kabelu mezi nosnou bránou a svítidlem na stožáru T,P,BP,DS</t>
  </si>
  <si>
    <t>-100880602</t>
  </si>
  <si>
    <t>25</t>
  </si>
  <si>
    <t>7497451030</t>
  </si>
  <si>
    <t>Montáž osvětlení trakčního vedení uchycení 1 až 4 kabelů do výše 8 m na stožár T, P, BP</t>
  </si>
  <si>
    <t>1099604492</t>
  </si>
  <si>
    <t>26</t>
  </si>
  <si>
    <t>7497400050</t>
  </si>
  <si>
    <t>Osvětlení  na trakčním vedení_K sestava  Materiál sestavy Uchycení 1-4 kabelů do výše 8m na stož.T,P,BP</t>
  </si>
  <si>
    <t>-2039085457</t>
  </si>
  <si>
    <t>27</t>
  </si>
  <si>
    <t>7497451035</t>
  </si>
  <si>
    <t>Montáž osvětlení trakčního vedení vedení kabelů do výše 8 m na stožár T, P, BP 1 až 2</t>
  </si>
  <si>
    <t>1662360945</t>
  </si>
  <si>
    <t>28</t>
  </si>
  <si>
    <t>7497400060</t>
  </si>
  <si>
    <t>Osvětlení  na trakčním vedení_K sestava  Materiál sestavy Vedení 1-2 kabelů do výše 8m na stož.T,P,BP</t>
  </si>
  <si>
    <t>-1905930945</t>
  </si>
  <si>
    <t>29</t>
  </si>
  <si>
    <t>7493155530</t>
  </si>
  <si>
    <t>Montáž stožárových rozvodnic na stožár trakčního vedení s jedním až dvěmi jistícími prvky - včetně veškerého příslušenství (průchodky apod.)</t>
  </si>
  <si>
    <t>587081811</t>
  </si>
  <si>
    <t>30</t>
  </si>
  <si>
    <t>7493102020</t>
  </si>
  <si>
    <t>Venkovní osvětlení Elektrovýzbroje stožárů a stožárové rozvodnice Stožárová rozvodnice s jedním až dvěma jistícími prvky</t>
  </si>
  <si>
    <t>1667133898</t>
  </si>
  <si>
    <t>31</t>
  </si>
  <si>
    <t>7491555025</t>
  </si>
  <si>
    <t>Montáž svítidel základních instalačních zářivkových s krytem se 2 zdroji 1x36 W nebo 1x58 W, IP20 - včetně zapojení a osazení, s klasickým nebo elektronickým předřadníkem, včetně montáže zářivky</t>
  </si>
  <si>
    <t>2089687686</t>
  </si>
  <si>
    <t>32</t>
  </si>
  <si>
    <t>7494452010</t>
  </si>
  <si>
    <t>Montáž pojistek nn do 25 A</t>
  </si>
  <si>
    <t>-998245101</t>
  </si>
  <si>
    <t>33</t>
  </si>
  <si>
    <t>7494008208</t>
  </si>
  <si>
    <t>Pojistkové systémy Výkonové pojistkové vložky Válcové pojistkové vložky In 10A, Un AC 500 V / DC 250 V, velikost 10x38, gG - charakteristika pro všeobecné použití, Cd/Pb free</t>
  </si>
  <si>
    <t>-1217144793</t>
  </si>
  <si>
    <t>34</t>
  </si>
  <si>
    <t>7494008212</t>
  </si>
  <si>
    <t>Pojistkové systémy Výkonové pojistkové vložky Válcové pojistkové vložky In 16A, Un AC 500 V / DC 250 V, velikost 10×38, gG - charakteristika pro všeobecné použití, Cd/Pb free</t>
  </si>
  <si>
    <t>1741028776</t>
  </si>
  <si>
    <t>35</t>
  </si>
  <si>
    <t>7494371015</t>
  </si>
  <si>
    <t>Demontáž zařízení jističe nebo vypínače z rozvaděče nn - stávajícího z rozvaděče nn včetně odpojení přívodních kabelů nebo pasů a nakládky na určený prostředek</t>
  </si>
  <si>
    <t>680175419</t>
  </si>
  <si>
    <t>36</t>
  </si>
  <si>
    <t>7494351032</t>
  </si>
  <si>
    <t>Montáž jističů (do 10 kA) třípólových přes 20 do 63 A</t>
  </si>
  <si>
    <t>12162817</t>
  </si>
  <si>
    <t>37</t>
  </si>
  <si>
    <t>7494003426</t>
  </si>
  <si>
    <t>Modulární přístroje Jističe do 80 A; 10 kA 3-pólové In 25 A, Ue AC 230/400 V / DC 216 V, charakteristika C, 3pól, Icn 10 kA</t>
  </si>
  <si>
    <t>-465045122</t>
  </si>
  <si>
    <t>38</t>
  </si>
  <si>
    <t>7493154510</t>
  </si>
  <si>
    <t>Montáž předřadných přístrojů pro svítidla včetně instalace přístrojů do rozvaděče</t>
  </si>
  <si>
    <t>-836521669</t>
  </si>
  <si>
    <t>39</t>
  </si>
  <si>
    <t>7494010206</t>
  </si>
  <si>
    <t>Přístroje pro spínání a ovládání Ovladače, signálky Ovladače, signálky - příslušenství Předřadný rezistor pro napájení prvků 12-30V LED  -  220V AC/DC</t>
  </si>
  <si>
    <t>1731884085</t>
  </si>
  <si>
    <t>40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</si>
  <si>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</si>
  <si>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</si>
  <si>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</si>
  <si>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1201131002</t>
  </si>
  <si>
    <t>41</t>
  </si>
  <si>
    <t>7499151050</t>
  </si>
  <si>
    <t>Dokončovací práce manipulace na zařízeních prováděné provozovatelem - manipulace nutné pro další práce zhotovitele na technologickém souboru</t>
  </si>
  <si>
    <t>1034066496</t>
  </si>
  <si>
    <t>42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</si>
  <si>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</si>
  <si>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</si>
  <si>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432396444</t>
  </si>
  <si>
    <t>43</t>
  </si>
  <si>
    <t>7499151030</t>
  </si>
  <si>
    <t>Dokončovací práce zkušební provoz - včetně prokázání technických a kvalitativních parametrů zařízení</t>
  </si>
  <si>
    <t>-2109333969</t>
  </si>
  <si>
    <t>44</t>
  </si>
  <si>
    <t>7499151040</t>
  </si>
  <si>
    <t>Dokončovací práce zaškolení obsluhy - seznámení obsluhy s funkcemi zařízení včetně odevzdání dokumentace skutečného provedení</t>
  </si>
  <si>
    <t>-365699341</t>
  </si>
  <si>
    <t>45</t>
  </si>
  <si>
    <t>7498154010</t>
  </si>
  <si>
    <t>Měření intenzity osvětlení venkovních železničních prostranství - měření intenzity umělého osvětlení v rozsahu tohoto SO dle ČSN EN 12464-1/2 včetně vyhotovení protokolu. Měrná jednotka je kus - tj. měření v místě rozpětí svítidel</t>
  </si>
  <si>
    <t>857350412</t>
  </si>
  <si>
    <t>46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</si>
  <si>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</si>
  <si>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</si>
  <si>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-1531451192</t>
  </si>
  <si>
    <t>47</t>
  </si>
  <si>
    <t>7498150525</t>
  </si>
  <si>
    <t>Vyhotovení výchozí revizní zprávy příplatek za každých dalších i započatých 500 000 Kč přes 1 000 000 Kč</t>
  </si>
  <si>
    <t>-173557325</t>
  </si>
  <si>
    <t>48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</si>
  <si>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</si>
  <si>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</si>
  <si>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2040615079</t>
  </si>
  <si>
    <t>49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</si>
  <si>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</si>
  <si>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</si>
  <si>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342421354</t>
  </si>
  <si>
    <t>50</t>
  </si>
  <si>
    <t>7498351010</t>
  </si>
  <si>
    <t>Vydání průkazu způsobilosti pro funkční celek, provizorní stav - vyhotovení dokladu o silnoproudých zařízeních a vydání průkazu způsobilosti</t>
  </si>
  <si>
    <t>1699527831</t>
  </si>
  <si>
    <t>SO 01-2 - Vedlejší ostatní náklady (databáze ÚOŽI)</t>
  </si>
  <si>
    <t>OST - Ostatní</t>
  </si>
  <si>
    <t>VRN - Vedlejší rozpočtové náklady</t>
  </si>
  <si>
    <t>OST</t>
  </si>
  <si>
    <t>Ostatní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</si>
  <si>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</si>
  <si>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</si>
  <si>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262144</t>
  </si>
  <si>
    <t>1156717797</t>
  </si>
  <si>
    <t>Poznámka k položce:_x000D_
Měrnou jednotkou je kus stroje.</t>
  </si>
  <si>
    <t>9909000200</t>
  </si>
  <si>
    <t>Poplatek za uložení nebezpečného odpadu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</si>
  <si>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t</t>
  </si>
  <si>
    <t>-1375709064</t>
  </si>
  <si>
    <t>VRN</t>
  </si>
  <si>
    <t>Vedlejší rozpočtové náklady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</si>
  <si>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</si>
  <si>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</si>
  <si>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%</t>
  </si>
  <si>
    <t>-122165583</t>
  </si>
  <si>
    <t>Poznámka k položce:_x000D_
Základna pro výpočet - dotyčné práce</t>
  </si>
  <si>
    <t>023121011</t>
  </si>
  <si>
    <t>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podle požadavku objednatele.</t>
  </si>
  <si>
    <t>-829942551</t>
  </si>
  <si>
    <t>031111051</t>
  </si>
  <si>
    <t>Zařízení a vybavení staveniště pronájem ploch</t>
  </si>
  <si>
    <t>787977883</t>
  </si>
  <si>
    <t>032104001</t>
  </si>
  <si>
    <t>Územní vlivy práce na těžce přístupných místech</t>
  </si>
  <si>
    <t>1185015456</t>
  </si>
  <si>
    <t>SO 02 - Oprava osvětlení podchodu žst. Štěpánov (databáze ÚOŽI)</t>
  </si>
  <si>
    <t>7493174010</t>
  </si>
  <si>
    <t>Demontáž svítidel nástěnných, stropních nebo závěsných</t>
  </si>
  <si>
    <t>2010647420</t>
  </si>
  <si>
    <t>Poznámka k položce:_x000D_
Poznámka k položce: 34ks rampa podchod (zářivk.; v:2,6-6,6m) 13ks tubus podchod (zářivk.; v:2,4m) 8ks nástupiště vlaštovka (zářivk.; v:3,5m)</t>
  </si>
  <si>
    <t>7493154020</t>
  </si>
  <si>
    <t>Montáž venkovních svítidel na strop nebo stěnu zářivkových - kompletace a montáž včetně světelného zdroje a připojovacího kabelu</t>
  </si>
  <si>
    <t>-1709176782</t>
  </si>
  <si>
    <t>7493101970</t>
  </si>
  <si>
    <t>Venkovní osvětlení Svítidla pro montáž na strop nebo stěnu ANTIVANDAL, 2x55W/2G11, třída el. izolace II.</t>
  </si>
  <si>
    <t>1815565400</t>
  </si>
  <si>
    <t>7491455012</t>
  </si>
  <si>
    <t>Montáž plechových pozinkovaných kabelových žlabů (včetně příslušenství) šířky 40-250/50 mm včetně víka a nosníků - včetně rozměření, usazení, vyvážení, upevnění a elektrické pospojování</t>
  </si>
  <si>
    <t>1034568167</t>
  </si>
  <si>
    <t>7491209920-R</t>
  </si>
  <si>
    <t>Elektroinstalační materiál Kabelové žlaby plechové, neděrované, nerezová ocel AISI 304, 40/20</t>
  </si>
  <si>
    <t>1862413672</t>
  </si>
  <si>
    <t>Poznámka k položce:_x000D_
Poznámka k položce: například: NIXKZN 20X40_IX</t>
  </si>
  <si>
    <t>7491210140-R</t>
  </si>
  <si>
    <t>Elektroinstalační materiál Kabelové žlaby plechové, nerezové Víko NIXV 40_IX</t>
  </si>
  <si>
    <t>-1481944049</t>
  </si>
  <si>
    <t>Poznámka k položce:_x000D_
Poznámka k položce: Víko NIXV 40_IX</t>
  </si>
  <si>
    <t>7492104450-R</t>
  </si>
  <si>
    <t>Spojovací vedení, podpěrné izolátory Spojky, ukončení pasu, ostatní materiál</t>
  </si>
  <si>
    <t>-952854541</t>
  </si>
  <si>
    <t>Poznámka k položce:_x000D_
Poznámka k položce: 120ks šrouby s kulatou hlavou a samojistící maticí NIXSM 6X10_IX 120ks úchyt víka NIXUV_IX 60ks spojka NIXS 40_IX</t>
  </si>
  <si>
    <t>7491252010</t>
  </si>
  <si>
    <t>Montáž krabic elektroinstalačních, rozvodek - bez zapojení krabice přístrojové - včetně zhotovení otvoru</t>
  </si>
  <si>
    <t>1741767566</t>
  </si>
  <si>
    <t>7491201520</t>
  </si>
  <si>
    <t>Elektroinstalační materiál Elektroinstalační krabice a rozvodky Bez zapojení Krabice KSK 100 sv.šedá IP66</t>
  </si>
  <si>
    <t>79248340</t>
  </si>
  <si>
    <t>7491151010</t>
  </si>
  <si>
    <t>Montáž trubek ohebných elektroinstalačních hladkých z PVC uložených volně nebo pod omítkou průměru do 50 mm - včetně naznačení trasy, rozměření, řezání trubek, kladení, osazení, zajištění a upevnění</t>
  </si>
  <si>
    <t>1181799871</t>
  </si>
  <si>
    <t>7491100160</t>
  </si>
  <si>
    <t>Trubková vedení Ohebné elektroinstalační trubky 1225 pr.25 750N SUPERFLEX</t>
  </si>
  <si>
    <t>292963</t>
  </si>
  <si>
    <t>7491152010</t>
  </si>
  <si>
    <t>Montáž trubek pevných elektroinstalačních tuhých z PVC uložených pevně na povrchu, volně nebo pod omítkou průměru do 40 mm - včetně naznačení trasy, rozměření, řezání trubek, kladení, osazení, zajištění a upevnění</t>
  </si>
  <si>
    <t>387097566</t>
  </si>
  <si>
    <t>7491100280</t>
  </si>
  <si>
    <t>Trubková vedení Pevné elektroinstalační trubky 4025 pr.25 750N tm.šedá</t>
  </si>
  <si>
    <t>-1658505308</t>
  </si>
  <si>
    <t>1337012602</t>
  </si>
  <si>
    <t>Poznámka k položce:_x000D_
Poznámka k položce: Demontáž kabelů VO od rozvodnice na TP ke svítidlu a kab. vedení VO na branách TV  29x 9m + 24m+30m+26m+25m+28m+32m+30m+22m+21m+20m+21m+20m+20m+30m+27m+19m + 16x 7m + 6x 3m</t>
  </si>
  <si>
    <t>791193729</t>
  </si>
  <si>
    <t>7492554010</t>
  </si>
  <si>
    <t>Montáž kabelů 4- a 5-žílových Cu do 16 mm2 - uložení do země, chráničky, na rošty, pod omítku apod.</t>
  </si>
  <si>
    <t>59882027</t>
  </si>
  <si>
    <t>7492501940</t>
  </si>
  <si>
    <t>Kabely, vodiče, šňůry Cu - nn Kabel silový 4 a 5-žílový Cu, plastová izolace CYKY 4O2,5 (4Dx2,5)</t>
  </si>
  <si>
    <t>-351035431</t>
  </si>
  <si>
    <t>-369655220</t>
  </si>
  <si>
    <t>Poznámka k položce:_x000D_
Poznámka k položce: 3ks - do RZS pro VO podchodu I.,II.,III.</t>
  </si>
  <si>
    <t>-460929478</t>
  </si>
  <si>
    <t>1086702733</t>
  </si>
  <si>
    <t>-1421956175</t>
  </si>
  <si>
    <t>-1810186497</t>
  </si>
  <si>
    <t>-2033221397</t>
  </si>
  <si>
    <t>-703653482</t>
  </si>
  <si>
    <t>-785366473</t>
  </si>
  <si>
    <t>213823938</t>
  </si>
  <si>
    <t>-523435892</t>
  </si>
  <si>
    <t>598723649</t>
  </si>
  <si>
    <t>SO 03 - Oprava přípojky podchodu žst Štěpánov (databáze ÚOŽI)</t>
  </si>
  <si>
    <t>PSV - Práce a dodávky PSV</t>
  </si>
  <si>
    <t>741 - Elektroinstalace - silnoproud</t>
  </si>
  <si>
    <t>HSV - Práce a dodávky HSV</t>
  </si>
  <si>
    <t xml:space="preserve">    1 - Zemní práce</t>
  </si>
  <si>
    <t>M - Práce a dodávky M</t>
  </si>
  <si>
    <t xml:space="preserve">    46-M - Zemní práce při extr.mont.pracích</t>
  </si>
  <si>
    <t>PSV</t>
  </si>
  <si>
    <t>Práce a dodávky PSV</t>
  </si>
  <si>
    <t>741</t>
  </si>
  <si>
    <t>Elektroinstalace - silnoproud</t>
  </si>
  <si>
    <t>512</t>
  </si>
  <si>
    <t>118359247</t>
  </si>
  <si>
    <t>7492501950</t>
  </si>
  <si>
    <t>Kabely, vodiče, šňůry Cu - nn Kabel silový 4 a 5-žílový Cu, plastová izolace CYKY 4O4 (4Dx4)</t>
  </si>
  <si>
    <t>-1797199156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</si>
  <si>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</si>
  <si>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</si>
  <si>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-1480546410</t>
  </si>
  <si>
    <t>7491151020</t>
  </si>
  <si>
    <t>Montáž trubek ohebných elektroinstalačních vlnitých pancéřových hadic z PVC uložených volně, pod nebo na omítku, na rošt, na stožár apod. průměru do 63 mm - včetně naznačení trasy, rozměření, řezání trubek, kladení, osazení, zajištění a upevnění</t>
  </si>
  <si>
    <t>-814554743</t>
  </si>
  <si>
    <t>7491100200</t>
  </si>
  <si>
    <t>Trubková vedení Ohebné elektroinstalační trubky KOPOFLEX  63 rudá</t>
  </si>
  <si>
    <t>907767587</t>
  </si>
  <si>
    <t>7491252020</t>
  </si>
  <si>
    <t>Montáž krabic elektroinstalačních, rozvodek - bez zapojení krabice odbočné s víčkem a svorkovnicí - včetně zhotovení otvoru</t>
  </si>
  <si>
    <t>1221452191</t>
  </si>
  <si>
    <t>360464967</t>
  </si>
  <si>
    <t>HSV</t>
  </si>
  <si>
    <t>Práce a dodávky HSV</t>
  </si>
  <si>
    <t>Zemní práce</t>
  </si>
  <si>
    <t>1320010001-R</t>
  </si>
  <si>
    <t>Výkop a odkop zeminy ke stávajícím kabelům ručně, zabezpečení výkopu</t>
  </si>
  <si>
    <t>Sborník UOŽI 01 2020</t>
  </si>
  <si>
    <t>1609099096</t>
  </si>
  <si>
    <t>1320010011-R</t>
  </si>
  <si>
    <t>Ochrana štěrkového lože kolejí při souběžné trase s kolejemi</t>
  </si>
  <si>
    <t>-1287396639</t>
  </si>
  <si>
    <t>1320010021-R</t>
  </si>
  <si>
    <t>Opětovné zřízení kabelového lože z prosáté zeminy ve stávající kabelové trase</t>
  </si>
  <si>
    <t>-107769309</t>
  </si>
  <si>
    <t>1320010031-R</t>
  </si>
  <si>
    <t>Pokládka výstražné folie ve stávající kabelové trase</t>
  </si>
  <si>
    <t>-660240958</t>
  </si>
  <si>
    <t>7592700655</t>
  </si>
  <si>
    <t>Upozorňovadla, značky Návěsti označující místo na trati Fólie výstražná červená š34cm  (HM0673909992034)</t>
  </si>
  <si>
    <t>1892071045</t>
  </si>
  <si>
    <t>1320010041-R</t>
  </si>
  <si>
    <t>Zához osazené kabelové trasy ručně včetně hutnění</t>
  </si>
  <si>
    <t>-968946409</t>
  </si>
  <si>
    <t>1320010051-R</t>
  </si>
  <si>
    <t>Povrchová úprava po záhozu ve stávající kabelové trase</t>
  </si>
  <si>
    <t>-991389438</t>
  </si>
  <si>
    <t>Práce a dodávky M</t>
  </si>
  <si>
    <t>46-M</t>
  </si>
  <si>
    <t>Zemní práce při extr.mont.pracích</t>
  </si>
  <si>
    <t>460030033</t>
  </si>
  <si>
    <t>Přípravné terénní práce vytrhání dlažby včetně ručního rozebrání, vytřídění, odhozu na hromady nebo naložení na dopravní prostředek a očistění kostek nebo dlaždic z pískového podkladu z kostek drobných, spáry nezalité</t>
  </si>
  <si>
    <t>m2</t>
  </si>
  <si>
    <t>CS ÚRS 2020 02</t>
  </si>
  <si>
    <t>64</t>
  </si>
  <si>
    <t>-76466208</t>
  </si>
  <si>
    <t>460650922</t>
  </si>
  <si>
    <t>Vozovky a chodníky vyspravení krytu komunikací kladení dlažby po překopech pro pokládání kabelů, včetně rozprostření, urovnání a zhutnění podkladu a provedení lože z kameniva těženého z kostek kamenných drobných</t>
  </si>
  <si>
    <t>-1557700976</t>
  </si>
  <si>
    <t>460030039</t>
  </si>
  <si>
    <t>Přípravné terénní práce vytrhání dlažby včetně ručního rozebrání, vytřídění, odhozu na hromady nebo naložení na dopravní prostředek a očistění kostek nebo dlaždic z pískového podkladu z dlaždic zámkových, spáry nezalité</t>
  </si>
  <si>
    <t>68593075</t>
  </si>
  <si>
    <t>460650932-R</t>
  </si>
  <si>
    <t>Kladení dlažby po překopech dlaždice betonové zámkové do lože z kameniva těženého</t>
  </si>
  <si>
    <t>374743761</t>
  </si>
  <si>
    <t>113106343-R</t>
  </si>
  <si>
    <t>Rozebrání dlažeb při překopech komunikací pro pěší ze zámkové dlažby strojně pl do 15 m2</t>
  </si>
  <si>
    <t>-264213474</t>
  </si>
  <si>
    <t>58344121-R</t>
  </si>
  <si>
    <t>štěrkodrť frakce 0/8</t>
  </si>
  <si>
    <t>CS ÚRS 2021 01</t>
  </si>
  <si>
    <t>128</t>
  </si>
  <si>
    <t>-1005041191</t>
  </si>
  <si>
    <t>-1797532890</t>
  </si>
  <si>
    <t>-430089973</t>
  </si>
  <si>
    <t>9901000400</t>
  </si>
  <si>
    <t>Doprava obousměrná (např. dodávek z vlastních zásob zhotovitele nebo objednatele nebo výzisku) mechanizací o nosnosti do 3,5 t elektrosoučástek, montážního materiálu, kameniva, písku, dlažebních kostek, suti, atd.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</si>
  <si>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-1094165735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</si>
  <si>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</si>
  <si>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</si>
  <si>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269723965</t>
  </si>
  <si>
    <t>022101021</t>
  </si>
  <si>
    <t>Geodetické práce Geodetické práce po ukončení opravy</t>
  </si>
  <si>
    <t>1248541149</t>
  </si>
  <si>
    <t>SO 04-1 - Oprava osvětlení zast. Rokytnice u Přerova (databáze ÚOŽI)</t>
  </si>
  <si>
    <t>1688562002</t>
  </si>
  <si>
    <t>Poznámka k položce:_x000D_
kabely v OS (od svorkovnice ke svítidlu) a pod přístřešky</t>
  </si>
  <si>
    <t>-1838972628</t>
  </si>
  <si>
    <t>Poznámka k položce:_x000D_
svítidla na OS</t>
  </si>
  <si>
    <t>-1137677145</t>
  </si>
  <si>
    <t>Poznámka k položce:_x000D_
svítidla pod přístřešky</t>
  </si>
  <si>
    <t>7491171010</t>
  </si>
  <si>
    <t>Demontáže elektroinstalace stávajících trubkových rozvodů</t>
  </si>
  <si>
    <t>311088408</t>
  </si>
  <si>
    <t>Poznámka k položce:_x000D_
pod přístřešky</t>
  </si>
  <si>
    <t>1513229547</t>
  </si>
  <si>
    <t>756737719</t>
  </si>
  <si>
    <t>Poznámka k položce:_x000D_
OS: 21 x 7m; přístřešky 2 x 11m</t>
  </si>
  <si>
    <t>-720964773</t>
  </si>
  <si>
    <t>-920239710</t>
  </si>
  <si>
    <t>Poznámka k položce:_x000D_
např. EKM 1262/EKM 1272</t>
  </si>
  <si>
    <t>2050333004</t>
  </si>
  <si>
    <t>7494008204</t>
  </si>
  <si>
    <t>Pojistkové systémy Výkonové pojistkové vložky Válcové pojistkové vložky In 6A, Un AC 500 V / DC 250 V, velikost 10x38, gG - charakteristika pro všeobecné použití, Cd/Pb free</t>
  </si>
  <si>
    <t>2012471106</t>
  </si>
  <si>
    <t>Poznámka k položce:_x000D_
pojistková vložka D II (E27)</t>
  </si>
  <si>
    <t>-491752010</t>
  </si>
  <si>
    <t>-103994727</t>
  </si>
  <si>
    <t>880781834</t>
  </si>
  <si>
    <t>-1375191555</t>
  </si>
  <si>
    <t>Poznámka k položce:_x000D_
osvětlení pod přístřešky. Svítidlo "antivandal" IK10</t>
  </si>
  <si>
    <t>534792849</t>
  </si>
  <si>
    <t>7491100170</t>
  </si>
  <si>
    <t>Trubková vedení Ohebné elektroinstalační trubky 1232 pr.32 750N SUPERFLEX</t>
  </si>
  <si>
    <t>256</t>
  </si>
  <si>
    <t>-604914779</t>
  </si>
  <si>
    <t>1767770906</t>
  </si>
  <si>
    <t>7491100290</t>
  </si>
  <si>
    <t>Trubková vedení Pevné elektroinstalační trubky 4032 pr.32 750N tm.šedá</t>
  </si>
  <si>
    <t>1275807713</t>
  </si>
  <si>
    <t>-1684819442</t>
  </si>
  <si>
    <t>Poznámka k položce:_x000D_
rozdělovací krabice pod přístřešky</t>
  </si>
  <si>
    <t>7491201460</t>
  </si>
  <si>
    <t>Elektroinstalační materiál Elektroinstalační krabice a rozvodky Bez zapojení Krabice 8117</t>
  </si>
  <si>
    <t>-2111170609</t>
  </si>
  <si>
    <t>-26301467</t>
  </si>
  <si>
    <t>697882646</t>
  </si>
  <si>
    <t>150580358</t>
  </si>
  <si>
    <t>-1304686582</t>
  </si>
  <si>
    <t>534586654</t>
  </si>
  <si>
    <t>1298973226</t>
  </si>
  <si>
    <t>SO 04-2 - Vedlejší ostatní náklady zast. Rokytnice u Přerova (databáze ÚOŽI)</t>
  </si>
  <si>
    <t>-1319514902</t>
  </si>
  <si>
    <t>-1616164895</t>
  </si>
  <si>
    <t>-1512965515</t>
  </si>
  <si>
    <t>1995424460</t>
  </si>
  <si>
    <t>032105001</t>
  </si>
  <si>
    <t>Územní vlivy mimostaveništní doprava</t>
  </si>
  <si>
    <t>Kč</t>
  </si>
  <si>
    <t>-1290867517</t>
  </si>
  <si>
    <t>Poznámka k položce:_x000D_
ocení se položkami přílohy č. 3 Metodiky</t>
  </si>
  <si>
    <t>SO 05-1 - Oprava osvětlení zast. Střeň (databáze ÚOŽI)</t>
  </si>
  <si>
    <t>103984955</t>
  </si>
  <si>
    <t>-1581373444</t>
  </si>
  <si>
    <t>-1458894274</t>
  </si>
  <si>
    <t>-2064427377</t>
  </si>
  <si>
    <t>1546586416</t>
  </si>
  <si>
    <t>539246796</t>
  </si>
  <si>
    <t>750574840</t>
  </si>
  <si>
    <t>-2100073864</t>
  </si>
  <si>
    <t>777161683</t>
  </si>
  <si>
    <t>-752859631</t>
  </si>
  <si>
    <t>1585468017</t>
  </si>
  <si>
    <t>1724452841</t>
  </si>
  <si>
    <t>474643721</t>
  </si>
  <si>
    <t>-445368426</t>
  </si>
  <si>
    <t>978325707</t>
  </si>
  <si>
    <t>-2144847790</t>
  </si>
  <si>
    <t>SO 05-2 - Vedlejší ostatní náklady zast. Střeň (databáze ÚOŽI)</t>
  </si>
  <si>
    <t>1770930569</t>
  </si>
  <si>
    <t>264578888</t>
  </si>
  <si>
    <t>-259616941</t>
  </si>
  <si>
    <t>-41071130</t>
  </si>
  <si>
    <t>96207236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</si>
</sst>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7" xfId="0" applyFont="1" applyFill="1" applyBorder="1" applyAlignment="1" applyProtection="1">
      <alignment horizontal="center" vertical="center"/>
    </xf>
    <xf numFmtId="0" fontId="23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4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6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30" t="s">
        <v>14</v>
      </c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P5" s="19"/>
      <c r="AQ5" s="19"/>
      <c r="AR5" s="17"/>
      <c r="BE5" s="227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32" t="s">
        <v>17</v>
      </c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  <c r="AL6" s="231"/>
      <c r="AM6" s="231"/>
      <c r="AN6" s="231"/>
      <c r="AO6" s="231"/>
      <c r="AP6" s="19"/>
      <c r="AQ6" s="19"/>
      <c r="AR6" s="17"/>
      <c r="BE6" s="228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19</v>
      </c>
      <c r="AO7" s="19"/>
      <c r="AP7" s="19"/>
      <c r="AQ7" s="19"/>
      <c r="AR7" s="17"/>
      <c r="BE7" s="228"/>
      <c r="BS7" s="14" t="s">
        <v>6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/>
      <c r="AO8" s="19"/>
      <c r="AP8" s="19"/>
      <c r="AQ8" s="19"/>
      <c r="AR8" s="17"/>
      <c r="BE8" s="228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28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19</v>
      </c>
      <c r="AO10" s="19"/>
      <c r="AP10" s="19"/>
      <c r="AQ10" s="19"/>
      <c r="AR10" s="17"/>
      <c r="BE10" s="228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22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19</v>
      </c>
      <c r="AO11" s="19"/>
      <c r="AP11" s="19"/>
      <c r="AQ11" s="19"/>
      <c r="AR11" s="17"/>
      <c r="BE11" s="228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28"/>
      <c r="BS12" s="14" t="s">
        <v>6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28</v>
      </c>
      <c r="AO13" s="19"/>
      <c r="AP13" s="19"/>
      <c r="AQ13" s="19"/>
      <c r="AR13" s="17"/>
      <c r="BE13" s="228"/>
      <c r="BS13" s="14" t="s">
        <v>6</v>
      </c>
    </row>
    <row r="14" spans="1:74">
      <c r="B14" s="18"/>
      <c r="C14" s="19"/>
      <c r="D14" s="19"/>
      <c r="E14" s="233" t="s">
        <v>28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E14" s="228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28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19</v>
      </c>
      <c r="AO16" s="19"/>
      <c r="AP16" s="19"/>
      <c r="AQ16" s="19"/>
      <c r="AR16" s="17"/>
      <c r="BE16" s="228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19</v>
      </c>
      <c r="AO17" s="19"/>
      <c r="AP17" s="19"/>
      <c r="AQ17" s="19"/>
      <c r="AR17" s="17"/>
      <c r="BE17" s="228"/>
      <c r="BS17" s="14" t="s">
        <v>30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28"/>
      <c r="BS18" s="14" t="s">
        <v>6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19</v>
      </c>
      <c r="AO19" s="19"/>
      <c r="AP19" s="19"/>
      <c r="AQ19" s="19"/>
      <c r="AR19" s="17"/>
      <c r="BE19" s="228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19</v>
      </c>
      <c r="AO20" s="19"/>
      <c r="AP20" s="19"/>
      <c r="AQ20" s="19"/>
      <c r="AR20" s="17"/>
      <c r="BE20" s="228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28"/>
    </row>
    <row r="22" spans="1:71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28"/>
    </row>
    <row r="23" spans="1:71" s="1" customFormat="1" ht="47.25" customHeight="1">
      <c r="B23" s="18"/>
      <c r="C23" s="19"/>
      <c r="D23" s="19"/>
      <c r="E23" s="235" t="s">
        <v>33</v>
      </c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5"/>
      <c r="AO23" s="19"/>
      <c r="AP23" s="19"/>
      <c r="AQ23" s="19"/>
      <c r="AR23" s="17"/>
      <c r="BE23" s="228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28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28"/>
    </row>
    <row r="26" spans="1:71" s="2" customFormat="1" ht="25.9" customHeight="1">
      <c r="A26" s="31"/>
      <c r="B26" s="32"/>
      <c r="C26" s="33"/>
      <c r="D26" s="34" t="s">
        <v>34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6">
        <f>ROUND(AG54,2)</f>
        <v>0</v>
      </c>
      <c r="AL26" s="237"/>
      <c r="AM26" s="237"/>
      <c r="AN26" s="237"/>
      <c r="AO26" s="237"/>
      <c r="AP26" s="33"/>
      <c r="AQ26" s="33"/>
      <c r="AR26" s="36"/>
      <c r="BE26" s="228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28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38" t="s">
        <v>35</v>
      </c>
      <c r="M28" s="238"/>
      <c r="N28" s="238"/>
      <c r="O28" s="238"/>
      <c r="P28" s="238"/>
      <c r="Q28" s="33"/>
      <c r="R28" s="33"/>
      <c r="S28" s="33"/>
      <c r="T28" s="33"/>
      <c r="U28" s="33"/>
      <c r="V28" s="33"/>
      <c r="W28" s="238" t="s">
        <v>36</v>
      </c>
      <c r="X28" s="238"/>
      <c r="Y28" s="238"/>
      <c r="Z28" s="238"/>
      <c r="AA28" s="238"/>
      <c r="AB28" s="238"/>
      <c r="AC28" s="238"/>
      <c r="AD28" s="238"/>
      <c r="AE28" s="238"/>
      <c r="AF28" s="33"/>
      <c r="AG28" s="33"/>
      <c r="AH28" s="33"/>
      <c r="AI28" s="33"/>
      <c r="AJ28" s="33"/>
      <c r="AK28" s="238" t="s">
        <v>37</v>
      </c>
      <c r="AL28" s="238"/>
      <c r="AM28" s="238"/>
      <c r="AN28" s="238"/>
      <c r="AO28" s="238"/>
      <c r="AP28" s="33"/>
      <c r="AQ28" s="33"/>
      <c r="AR28" s="36"/>
      <c r="BE28" s="228"/>
    </row>
    <row r="29" spans="1:71" s="3" customFormat="1" ht="14.45" customHeight="1">
      <c r="B29" s="37"/>
      <c r="C29" s="38"/>
      <c r="D29" s="26" t="s">
        <v>38</v>
      </c>
      <c r="E29" s="38"/>
      <c r="F29" s="26" t="s">
        <v>39</v>
      </c>
      <c r="G29" s="38"/>
      <c r="H29" s="38"/>
      <c r="I29" s="38"/>
      <c r="J29" s="38"/>
      <c r="K29" s="38"/>
      <c r="L29" s="241">
        <v>0.21</v>
      </c>
      <c r="M29" s="240"/>
      <c r="N29" s="240"/>
      <c r="O29" s="240"/>
      <c r="P29" s="240"/>
      <c r="Q29" s="38"/>
      <c r="R29" s="38"/>
      <c r="S29" s="38"/>
      <c r="T29" s="38"/>
      <c r="U29" s="38"/>
      <c r="V29" s="38"/>
      <c r="W29" s="239">
        <f>ROUND(AZ54, 2)</f>
        <v>0</v>
      </c>
      <c r="X29" s="240"/>
      <c r="Y29" s="240"/>
      <c r="Z29" s="240"/>
      <c r="AA29" s="240"/>
      <c r="AB29" s="240"/>
      <c r="AC29" s="240"/>
      <c r="AD29" s="240"/>
      <c r="AE29" s="240"/>
      <c r="AF29" s="38"/>
      <c r="AG29" s="38"/>
      <c r="AH29" s="38"/>
      <c r="AI29" s="38"/>
      <c r="AJ29" s="38"/>
      <c r="AK29" s="239">
        <f>ROUND(AV54, 2)</f>
        <v>0</v>
      </c>
      <c r="AL29" s="240"/>
      <c r="AM29" s="240"/>
      <c r="AN29" s="240"/>
      <c r="AO29" s="240"/>
      <c r="AP29" s="38"/>
      <c r="AQ29" s="38"/>
      <c r="AR29" s="39"/>
      <c r="BE29" s="229"/>
    </row>
    <row r="30" spans="1:71" s="3" customFormat="1" ht="14.45" customHeight="1">
      <c r="B30" s="37"/>
      <c r="C30" s="38"/>
      <c r="D30" s="38"/>
      <c r="E30" s="38"/>
      <c r="F30" s="26" t="s">
        <v>40</v>
      </c>
      <c r="G30" s="38"/>
      <c r="H30" s="38"/>
      <c r="I30" s="38"/>
      <c r="J30" s="38"/>
      <c r="K30" s="38"/>
      <c r="L30" s="241">
        <v>0.15</v>
      </c>
      <c r="M30" s="240"/>
      <c r="N30" s="240"/>
      <c r="O30" s="240"/>
      <c r="P30" s="240"/>
      <c r="Q30" s="38"/>
      <c r="R30" s="38"/>
      <c r="S30" s="38"/>
      <c r="T30" s="38"/>
      <c r="U30" s="38"/>
      <c r="V30" s="38"/>
      <c r="W30" s="239">
        <f>ROUND(BA54, 2)</f>
        <v>0</v>
      </c>
      <c r="X30" s="240"/>
      <c r="Y30" s="240"/>
      <c r="Z30" s="240"/>
      <c r="AA30" s="240"/>
      <c r="AB30" s="240"/>
      <c r="AC30" s="240"/>
      <c r="AD30" s="240"/>
      <c r="AE30" s="240"/>
      <c r="AF30" s="38"/>
      <c r="AG30" s="38"/>
      <c r="AH30" s="38"/>
      <c r="AI30" s="38"/>
      <c r="AJ30" s="38"/>
      <c r="AK30" s="239">
        <f>ROUND(AW54, 2)</f>
        <v>0</v>
      </c>
      <c r="AL30" s="240"/>
      <c r="AM30" s="240"/>
      <c r="AN30" s="240"/>
      <c r="AO30" s="240"/>
      <c r="AP30" s="38"/>
      <c r="AQ30" s="38"/>
      <c r="AR30" s="39"/>
      <c r="BE30" s="229"/>
    </row>
    <row r="31" spans="1:71" s="3" customFormat="1" ht="14.45" hidden="1" customHeight="1">
      <c r="B31" s="37"/>
      <c r="C31" s="38"/>
      <c r="D31" s="38"/>
      <c r="E31" s="38"/>
      <c r="F31" s="26" t="s">
        <v>41</v>
      </c>
      <c r="G31" s="38"/>
      <c r="H31" s="38"/>
      <c r="I31" s="38"/>
      <c r="J31" s="38"/>
      <c r="K31" s="38"/>
      <c r="L31" s="241">
        <v>0.21</v>
      </c>
      <c r="M31" s="240"/>
      <c r="N31" s="240"/>
      <c r="O31" s="240"/>
      <c r="P31" s="240"/>
      <c r="Q31" s="38"/>
      <c r="R31" s="38"/>
      <c r="S31" s="38"/>
      <c r="T31" s="38"/>
      <c r="U31" s="38"/>
      <c r="V31" s="38"/>
      <c r="W31" s="239">
        <f>ROUND(BB54, 2)</f>
        <v>0</v>
      </c>
      <c r="X31" s="240"/>
      <c r="Y31" s="240"/>
      <c r="Z31" s="240"/>
      <c r="AA31" s="240"/>
      <c r="AB31" s="240"/>
      <c r="AC31" s="240"/>
      <c r="AD31" s="240"/>
      <c r="AE31" s="240"/>
      <c r="AF31" s="38"/>
      <c r="AG31" s="38"/>
      <c r="AH31" s="38"/>
      <c r="AI31" s="38"/>
      <c r="AJ31" s="38"/>
      <c r="AK31" s="239">
        <v>0</v>
      </c>
      <c r="AL31" s="240"/>
      <c r="AM31" s="240"/>
      <c r="AN31" s="240"/>
      <c r="AO31" s="240"/>
      <c r="AP31" s="38"/>
      <c r="AQ31" s="38"/>
      <c r="AR31" s="39"/>
      <c r="BE31" s="229"/>
    </row>
    <row r="32" spans="1:71" s="3" customFormat="1" ht="14.45" hidden="1" customHeight="1">
      <c r="B32" s="37"/>
      <c r="C32" s="38"/>
      <c r="D32" s="38"/>
      <c r="E32" s="38"/>
      <c r="F32" s="26" t="s">
        <v>42</v>
      </c>
      <c r="G32" s="38"/>
      <c r="H32" s="38"/>
      <c r="I32" s="38"/>
      <c r="J32" s="38"/>
      <c r="K32" s="38"/>
      <c r="L32" s="241">
        <v>0.15</v>
      </c>
      <c r="M32" s="240"/>
      <c r="N32" s="240"/>
      <c r="O32" s="240"/>
      <c r="P32" s="240"/>
      <c r="Q32" s="38"/>
      <c r="R32" s="38"/>
      <c r="S32" s="38"/>
      <c r="T32" s="38"/>
      <c r="U32" s="38"/>
      <c r="V32" s="38"/>
      <c r="W32" s="239">
        <f>ROUND(BC54, 2)</f>
        <v>0</v>
      </c>
      <c r="X32" s="240"/>
      <c r="Y32" s="240"/>
      <c r="Z32" s="240"/>
      <c r="AA32" s="240"/>
      <c r="AB32" s="240"/>
      <c r="AC32" s="240"/>
      <c r="AD32" s="240"/>
      <c r="AE32" s="240"/>
      <c r="AF32" s="38"/>
      <c r="AG32" s="38"/>
      <c r="AH32" s="38"/>
      <c r="AI32" s="38"/>
      <c r="AJ32" s="38"/>
      <c r="AK32" s="239">
        <v>0</v>
      </c>
      <c r="AL32" s="240"/>
      <c r="AM32" s="240"/>
      <c r="AN32" s="240"/>
      <c r="AO32" s="240"/>
      <c r="AP32" s="38"/>
      <c r="AQ32" s="38"/>
      <c r="AR32" s="39"/>
      <c r="BE32" s="229"/>
    </row>
    <row r="33" spans="1:57" s="3" customFormat="1" ht="14.45" hidden="1" customHeight="1">
      <c r="B33" s="37"/>
      <c r="C33" s="38"/>
      <c r="D33" s="38"/>
      <c r="E33" s="38"/>
      <c r="F33" s="26" t="s">
        <v>43</v>
      </c>
      <c r="G33" s="38"/>
      <c r="H33" s="38"/>
      <c r="I33" s="38"/>
      <c r="J33" s="38"/>
      <c r="K33" s="38"/>
      <c r="L33" s="241">
        <v>0</v>
      </c>
      <c r="M33" s="240"/>
      <c r="N33" s="240"/>
      <c r="O33" s="240"/>
      <c r="P33" s="240"/>
      <c r="Q33" s="38"/>
      <c r="R33" s="38"/>
      <c r="S33" s="38"/>
      <c r="T33" s="38"/>
      <c r="U33" s="38"/>
      <c r="V33" s="38"/>
      <c r="W33" s="239">
        <f>ROUND(BD54, 2)</f>
        <v>0</v>
      </c>
      <c r="X33" s="240"/>
      <c r="Y33" s="240"/>
      <c r="Z33" s="240"/>
      <c r="AA33" s="240"/>
      <c r="AB33" s="240"/>
      <c r="AC33" s="240"/>
      <c r="AD33" s="240"/>
      <c r="AE33" s="240"/>
      <c r="AF33" s="38"/>
      <c r="AG33" s="38"/>
      <c r="AH33" s="38"/>
      <c r="AI33" s="38"/>
      <c r="AJ33" s="38"/>
      <c r="AK33" s="239">
        <v>0</v>
      </c>
      <c r="AL33" s="240"/>
      <c r="AM33" s="240"/>
      <c r="AN33" s="240"/>
      <c r="AO33" s="240"/>
      <c r="AP33" s="38"/>
      <c r="AQ33" s="38"/>
      <c r="AR33" s="3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31"/>
    </row>
    <row r="35" spans="1:57" s="2" customFormat="1" ht="25.9" customHeight="1">
      <c r="A35" s="31"/>
      <c r="B35" s="32"/>
      <c r="C35" s="40"/>
      <c r="D35" s="41" t="s">
        <v>44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45</v>
      </c>
      <c r="U35" s="42"/>
      <c r="V35" s="42"/>
      <c r="W35" s="42"/>
      <c r="X35" s="245" t="s">
        <v>46</v>
      </c>
      <c r="Y35" s="243"/>
      <c r="Z35" s="243"/>
      <c r="AA35" s="243"/>
      <c r="AB35" s="243"/>
      <c r="AC35" s="42"/>
      <c r="AD35" s="42"/>
      <c r="AE35" s="42"/>
      <c r="AF35" s="42"/>
      <c r="AG35" s="42"/>
      <c r="AH35" s="42"/>
      <c r="AI35" s="42"/>
      <c r="AJ35" s="42"/>
      <c r="AK35" s="242">
        <f>SUM(AK26:AK33)</f>
        <v>0</v>
      </c>
      <c r="AL35" s="243"/>
      <c r="AM35" s="243"/>
      <c r="AN35" s="243"/>
      <c r="AO35" s="244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6.95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E37" s="31"/>
    </row>
    <row r="41" spans="1:57" s="2" customFormat="1" ht="6.95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E41" s="31"/>
    </row>
    <row r="42" spans="1:57" s="2" customFormat="1" ht="24.95" customHeight="1">
      <c r="A42" s="31"/>
      <c r="B42" s="32"/>
      <c r="C42" s="20" t="s">
        <v>47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E42" s="31"/>
    </row>
    <row r="43" spans="1:57" s="2" customFormat="1" ht="6.95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E43" s="31"/>
    </row>
    <row r="44" spans="1:57" s="4" customFormat="1" ht="12" customHeight="1">
      <c r="B44" s="48"/>
      <c r="C44" s="26" t="s">
        <v>13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2021-01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7" s="5" customFormat="1" ht="36.950000000000003" customHeight="1">
      <c r="B45" s="51"/>
      <c r="C45" s="52" t="s">
        <v>16</v>
      </c>
      <c r="D45" s="53"/>
      <c r="E45" s="53"/>
      <c r="F45" s="53"/>
      <c r="G45" s="53"/>
      <c r="H45" s="53"/>
      <c r="I45" s="53"/>
      <c r="J45" s="53"/>
      <c r="K45" s="53"/>
      <c r="L45" s="207" t="str">
        <f>K6</f>
        <v>Oprava osvětlení na trati Přerov - Zábřeh</v>
      </c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08"/>
      <c r="AD45" s="208"/>
      <c r="AE45" s="208"/>
      <c r="AF45" s="208"/>
      <c r="AG45" s="208"/>
      <c r="AH45" s="208"/>
      <c r="AI45" s="208"/>
      <c r="AJ45" s="208"/>
      <c r="AK45" s="208"/>
      <c r="AL45" s="208"/>
      <c r="AM45" s="208"/>
      <c r="AN45" s="208"/>
      <c r="AO45" s="208"/>
      <c r="AP45" s="53"/>
      <c r="AQ45" s="53"/>
      <c r="AR45" s="54"/>
    </row>
    <row r="46" spans="1:57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E46" s="31"/>
    </row>
    <row r="47" spans="1:57" s="2" customFormat="1" ht="12" customHeight="1">
      <c r="A47" s="31"/>
      <c r="B47" s="32"/>
      <c r="C47" s="26" t="s">
        <v>21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6" t="s">
        <v>23</v>
      </c>
      <c r="AJ47" s="33"/>
      <c r="AK47" s="33"/>
      <c r="AL47" s="33"/>
      <c r="AM47" s="209" t="str">
        <f>IF(AN8= "","",AN8)</f>
        <v/>
      </c>
      <c r="AN47" s="209"/>
      <c r="AO47" s="33"/>
      <c r="AP47" s="33"/>
      <c r="AQ47" s="33"/>
      <c r="AR47" s="36"/>
      <c r="BE47" s="31"/>
    </row>
    <row r="48" spans="1:57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E48" s="31"/>
    </row>
    <row r="49" spans="1:91" s="2" customFormat="1" ht="15.2" customHeight="1">
      <c r="A49" s="31"/>
      <c r="B49" s="32"/>
      <c r="C49" s="26" t="s">
        <v>24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 xml:space="preserve"> 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6" t="s">
        <v>29</v>
      </c>
      <c r="AJ49" s="33"/>
      <c r="AK49" s="33"/>
      <c r="AL49" s="33"/>
      <c r="AM49" s="210" t="str">
        <f>IF(E17="","",E17)</f>
        <v xml:space="preserve"> </v>
      </c>
      <c r="AN49" s="211"/>
      <c r="AO49" s="211"/>
      <c r="AP49" s="211"/>
      <c r="AQ49" s="33"/>
      <c r="AR49" s="36"/>
      <c r="AS49" s="212" t="s">
        <v>48</v>
      </c>
      <c r="AT49" s="213"/>
      <c r="AU49" s="57"/>
      <c r="AV49" s="57"/>
      <c r="AW49" s="57"/>
      <c r="AX49" s="57"/>
      <c r="AY49" s="57"/>
      <c r="AZ49" s="57"/>
      <c r="BA49" s="57"/>
      <c r="BB49" s="57"/>
      <c r="BC49" s="57"/>
      <c r="BD49" s="58"/>
      <c r="BE49" s="31"/>
    </row>
    <row r="50" spans="1:91" s="2" customFormat="1" ht="15.2" customHeight="1">
      <c r="A50" s="31"/>
      <c r="B50" s="32"/>
      <c r="C50" s="26" t="s">
        <v>27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6" t="s">
        <v>31</v>
      </c>
      <c r="AJ50" s="33"/>
      <c r="AK50" s="33"/>
      <c r="AL50" s="33"/>
      <c r="AM50" s="210" t="str">
        <f>IF(E20="","",E20)</f>
        <v xml:space="preserve"> </v>
      </c>
      <c r="AN50" s="211"/>
      <c r="AO50" s="211"/>
      <c r="AP50" s="211"/>
      <c r="AQ50" s="33"/>
      <c r="AR50" s="36"/>
      <c r="AS50" s="214"/>
      <c r="AT50" s="215"/>
      <c r="AU50" s="59"/>
      <c r="AV50" s="59"/>
      <c r="AW50" s="59"/>
      <c r="AX50" s="59"/>
      <c r="AY50" s="59"/>
      <c r="AZ50" s="59"/>
      <c r="BA50" s="59"/>
      <c r="BB50" s="59"/>
      <c r="BC50" s="59"/>
      <c r="BD50" s="60"/>
      <c r="BE50" s="31"/>
    </row>
    <row r="51" spans="1:91" s="2" customFormat="1" ht="10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16"/>
      <c r="AT51" s="217"/>
      <c r="AU51" s="61"/>
      <c r="AV51" s="61"/>
      <c r="AW51" s="61"/>
      <c r="AX51" s="61"/>
      <c r="AY51" s="61"/>
      <c r="AZ51" s="61"/>
      <c r="BA51" s="61"/>
      <c r="BB51" s="61"/>
      <c r="BC51" s="61"/>
      <c r="BD51" s="62"/>
      <c r="BE51" s="31"/>
    </row>
    <row r="52" spans="1:91" s="2" customFormat="1" ht="29.25" customHeight="1">
      <c r="A52" s="31"/>
      <c r="B52" s="32"/>
      <c r="C52" s="218" t="s">
        <v>49</v>
      </c>
      <c r="D52" s="219"/>
      <c r="E52" s="219"/>
      <c r="F52" s="219"/>
      <c r="G52" s="219"/>
      <c r="H52" s="63"/>
      <c r="I52" s="221" t="s">
        <v>50</v>
      </c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19"/>
      <c r="Z52" s="219"/>
      <c r="AA52" s="219"/>
      <c r="AB52" s="219"/>
      <c r="AC52" s="219"/>
      <c r="AD52" s="219"/>
      <c r="AE52" s="219"/>
      <c r="AF52" s="219"/>
      <c r="AG52" s="220" t="s">
        <v>51</v>
      </c>
      <c r="AH52" s="219"/>
      <c r="AI52" s="219"/>
      <c r="AJ52" s="219"/>
      <c r="AK52" s="219"/>
      <c r="AL52" s="219"/>
      <c r="AM52" s="219"/>
      <c r="AN52" s="221" t="s">
        <v>52</v>
      </c>
      <c r="AO52" s="219"/>
      <c r="AP52" s="219"/>
      <c r="AQ52" s="64" t="s">
        <v>53</v>
      </c>
      <c r="AR52" s="36"/>
      <c r="AS52" s="65" t="s">
        <v>54</v>
      </c>
      <c r="AT52" s="66" t="s">
        <v>55</v>
      </c>
      <c r="AU52" s="66" t="s">
        <v>56</v>
      </c>
      <c r="AV52" s="66" t="s">
        <v>57</v>
      </c>
      <c r="AW52" s="66" t="s">
        <v>58</v>
      </c>
      <c r="AX52" s="66" t="s">
        <v>59</v>
      </c>
      <c r="AY52" s="66" t="s">
        <v>60</v>
      </c>
      <c r="AZ52" s="66" t="s">
        <v>61</v>
      </c>
      <c r="BA52" s="66" t="s">
        <v>62</v>
      </c>
      <c r="BB52" s="66" t="s">
        <v>63</v>
      </c>
      <c r="BC52" s="66" t="s">
        <v>64</v>
      </c>
      <c r="BD52" s="67" t="s">
        <v>65</v>
      </c>
      <c r="BE52" s="31"/>
    </row>
    <row r="53" spans="1:91" s="2" customFormat="1" ht="10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70"/>
      <c r="BE53" s="31"/>
    </row>
    <row r="54" spans="1:91" s="6" customFormat="1" ht="32.450000000000003" customHeight="1">
      <c r="B54" s="71"/>
      <c r="C54" s="72" t="s">
        <v>66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225">
        <f>ROUND(SUM(AG55:AG62),2)</f>
        <v>0</v>
      </c>
      <c r="AH54" s="225"/>
      <c r="AI54" s="225"/>
      <c r="AJ54" s="225"/>
      <c r="AK54" s="225"/>
      <c r="AL54" s="225"/>
      <c r="AM54" s="225"/>
      <c r="AN54" s="226">
        <f t="shared" ref="AN54:AN62" si="0">SUM(AG54,AT54)</f>
        <v>0</v>
      </c>
      <c r="AO54" s="226"/>
      <c r="AP54" s="226"/>
      <c r="AQ54" s="75" t="s">
        <v>19</v>
      </c>
      <c r="AR54" s="76"/>
      <c r="AS54" s="77">
        <f>ROUND(SUM(AS55:AS62),2)</f>
        <v>0</v>
      </c>
      <c r="AT54" s="78">
        <f t="shared" ref="AT54:AT62" si="1">ROUND(SUM(AV54:AW54),2)</f>
        <v>0</v>
      </c>
      <c r="AU54" s="79">
        <f>ROUND(SUM(AU55:AU62),5)</f>
        <v>0</v>
      </c>
      <c r="AV54" s="78">
        <f>ROUND(AZ54*L29,2)</f>
        <v>0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ROUND(SUM(AZ55:AZ62),2)</f>
        <v>0</v>
      </c>
      <c r="BA54" s="78">
        <f>ROUND(SUM(BA55:BA62),2)</f>
        <v>0</v>
      </c>
      <c r="BB54" s="78">
        <f>ROUND(SUM(BB55:BB62),2)</f>
        <v>0</v>
      </c>
      <c r="BC54" s="78">
        <f>ROUND(SUM(BC55:BC62),2)</f>
        <v>0</v>
      </c>
      <c r="BD54" s="80">
        <f>ROUND(SUM(BD55:BD62),2)</f>
        <v>0</v>
      </c>
      <c r="BS54" s="81" t="s">
        <v>67</v>
      </c>
      <c r="BT54" s="81" t="s">
        <v>68</v>
      </c>
      <c r="BU54" s="82" t="s">
        <v>69</v>
      </c>
      <c r="BV54" s="81" t="s">
        <v>70</v>
      </c>
      <c r="BW54" s="81" t="s">
        <v>5</v>
      </c>
      <c r="BX54" s="81" t="s">
        <v>71</v>
      </c>
      <c r="CL54" s="81" t="s">
        <v>19</v>
      </c>
    </row>
    <row r="55" spans="1:91" s="7" customFormat="1" ht="24.75" customHeight="1">
      <c r="A55" s="83" t="s">
        <v>72</v>
      </c>
      <c r="B55" s="84"/>
      <c r="C55" s="85"/>
      <c r="D55" s="222" t="s">
        <v>73</v>
      </c>
      <c r="E55" s="222"/>
      <c r="F55" s="222"/>
      <c r="G55" s="222"/>
      <c r="H55" s="222"/>
      <c r="I55" s="86"/>
      <c r="J55" s="222" t="s">
        <v>74</v>
      </c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  <c r="AD55" s="222"/>
      <c r="AE55" s="222"/>
      <c r="AF55" s="222"/>
      <c r="AG55" s="223">
        <f>'SO 01-1 - Oprava osvětlen...'!J30</f>
        <v>0</v>
      </c>
      <c r="AH55" s="224"/>
      <c r="AI55" s="224"/>
      <c r="AJ55" s="224"/>
      <c r="AK55" s="224"/>
      <c r="AL55" s="224"/>
      <c r="AM55" s="224"/>
      <c r="AN55" s="223">
        <f t="shared" si="0"/>
        <v>0</v>
      </c>
      <c r="AO55" s="224"/>
      <c r="AP55" s="224"/>
      <c r="AQ55" s="87" t="s">
        <v>75</v>
      </c>
      <c r="AR55" s="88"/>
      <c r="AS55" s="89">
        <v>0</v>
      </c>
      <c r="AT55" s="90">
        <f t="shared" si="1"/>
        <v>0</v>
      </c>
      <c r="AU55" s="91">
        <f>'SO 01-1 - Oprava osvětlen...'!P79</f>
        <v>0</v>
      </c>
      <c r="AV55" s="90">
        <f>'SO 01-1 - Oprava osvětlen...'!J33</f>
        <v>0</v>
      </c>
      <c r="AW55" s="90">
        <f>'SO 01-1 - Oprava osvětlen...'!J34</f>
        <v>0</v>
      </c>
      <c r="AX55" s="90">
        <f>'SO 01-1 - Oprava osvětlen...'!J35</f>
        <v>0</v>
      </c>
      <c r="AY55" s="90">
        <f>'SO 01-1 - Oprava osvětlen...'!J36</f>
        <v>0</v>
      </c>
      <c r="AZ55" s="90">
        <f>'SO 01-1 - Oprava osvětlen...'!F33</f>
        <v>0</v>
      </c>
      <c r="BA55" s="90">
        <f>'SO 01-1 - Oprava osvětlen...'!F34</f>
        <v>0</v>
      </c>
      <c r="BB55" s="90">
        <f>'SO 01-1 - Oprava osvětlen...'!F35</f>
        <v>0</v>
      </c>
      <c r="BC55" s="90">
        <f>'SO 01-1 - Oprava osvětlen...'!F36</f>
        <v>0</v>
      </c>
      <c r="BD55" s="92">
        <f>'SO 01-1 - Oprava osvětlen...'!F37</f>
        <v>0</v>
      </c>
      <c r="BT55" s="93" t="s">
        <v>76</v>
      </c>
      <c r="BV55" s="93" t="s">
        <v>70</v>
      </c>
      <c r="BW55" s="93" t="s">
        <v>77</v>
      </c>
      <c r="BX55" s="93" t="s">
        <v>5</v>
      </c>
      <c r="CL55" s="93" t="s">
        <v>19</v>
      </c>
      <c r="CM55" s="93" t="s">
        <v>78</v>
      </c>
    </row>
    <row r="56" spans="1:91" s="7" customFormat="1" ht="24.75" customHeight="1">
      <c r="A56" s="83" t="s">
        <v>72</v>
      </c>
      <c r="B56" s="84"/>
      <c r="C56" s="85"/>
      <c r="D56" s="222" t="s">
        <v>79</v>
      </c>
      <c r="E56" s="222"/>
      <c r="F56" s="222"/>
      <c r="G56" s="222"/>
      <c r="H56" s="222"/>
      <c r="I56" s="86"/>
      <c r="J56" s="222" t="s">
        <v>80</v>
      </c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  <c r="AD56" s="222"/>
      <c r="AE56" s="222"/>
      <c r="AF56" s="222"/>
      <c r="AG56" s="223">
        <f>'SO 01-2 - Vedlejší ostatn...'!J30</f>
        <v>0</v>
      </c>
      <c r="AH56" s="224"/>
      <c r="AI56" s="224"/>
      <c r="AJ56" s="224"/>
      <c r="AK56" s="224"/>
      <c r="AL56" s="224"/>
      <c r="AM56" s="224"/>
      <c r="AN56" s="223">
        <f t="shared" si="0"/>
        <v>0</v>
      </c>
      <c r="AO56" s="224"/>
      <c r="AP56" s="224"/>
      <c r="AQ56" s="87" t="s">
        <v>75</v>
      </c>
      <c r="AR56" s="88"/>
      <c r="AS56" s="89">
        <v>0</v>
      </c>
      <c r="AT56" s="90">
        <f t="shared" si="1"/>
        <v>0</v>
      </c>
      <c r="AU56" s="91">
        <f>'SO 01-2 - Vedlejší ostatn...'!P81</f>
        <v>0</v>
      </c>
      <c r="AV56" s="90">
        <f>'SO 01-2 - Vedlejší ostatn...'!J33</f>
        <v>0</v>
      </c>
      <c r="AW56" s="90">
        <f>'SO 01-2 - Vedlejší ostatn...'!J34</f>
        <v>0</v>
      </c>
      <c r="AX56" s="90">
        <f>'SO 01-2 - Vedlejší ostatn...'!J35</f>
        <v>0</v>
      </c>
      <c r="AY56" s="90">
        <f>'SO 01-2 - Vedlejší ostatn...'!J36</f>
        <v>0</v>
      </c>
      <c r="AZ56" s="90">
        <f>'SO 01-2 - Vedlejší ostatn...'!F33</f>
        <v>0</v>
      </c>
      <c r="BA56" s="90">
        <f>'SO 01-2 - Vedlejší ostatn...'!F34</f>
        <v>0</v>
      </c>
      <c r="BB56" s="90">
        <f>'SO 01-2 - Vedlejší ostatn...'!F35</f>
        <v>0</v>
      </c>
      <c r="BC56" s="90">
        <f>'SO 01-2 - Vedlejší ostatn...'!F36</f>
        <v>0</v>
      </c>
      <c r="BD56" s="92">
        <f>'SO 01-2 - Vedlejší ostatn...'!F37</f>
        <v>0</v>
      </c>
      <c r="BT56" s="93" t="s">
        <v>76</v>
      </c>
      <c r="BV56" s="93" t="s">
        <v>70</v>
      </c>
      <c r="BW56" s="93" t="s">
        <v>81</v>
      </c>
      <c r="BX56" s="93" t="s">
        <v>5</v>
      </c>
      <c r="CL56" s="93" t="s">
        <v>19</v>
      </c>
      <c r="CM56" s="93" t="s">
        <v>78</v>
      </c>
    </row>
    <row r="57" spans="1:91" s="7" customFormat="1" ht="24.75" customHeight="1">
      <c r="A57" s="83" t="s">
        <v>72</v>
      </c>
      <c r="B57" s="84"/>
      <c r="C57" s="85"/>
      <c r="D57" s="222" t="s">
        <v>82</v>
      </c>
      <c r="E57" s="222"/>
      <c r="F57" s="222"/>
      <c r="G57" s="222"/>
      <c r="H57" s="222"/>
      <c r="I57" s="86"/>
      <c r="J57" s="222" t="s">
        <v>83</v>
      </c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22"/>
      <c r="Z57" s="222"/>
      <c r="AA57" s="222"/>
      <c r="AB57" s="222"/>
      <c r="AC57" s="222"/>
      <c r="AD57" s="222"/>
      <c r="AE57" s="222"/>
      <c r="AF57" s="222"/>
      <c r="AG57" s="223">
        <f>'SO 02 - Oprava osvětlení ...'!J30</f>
        <v>0</v>
      </c>
      <c r="AH57" s="224"/>
      <c r="AI57" s="224"/>
      <c r="AJ57" s="224"/>
      <c r="AK57" s="224"/>
      <c r="AL57" s="224"/>
      <c r="AM57" s="224"/>
      <c r="AN57" s="223">
        <f t="shared" si="0"/>
        <v>0</v>
      </c>
      <c r="AO57" s="224"/>
      <c r="AP57" s="224"/>
      <c r="AQ57" s="87" t="s">
        <v>75</v>
      </c>
      <c r="AR57" s="88"/>
      <c r="AS57" s="89">
        <v>0</v>
      </c>
      <c r="AT57" s="90">
        <f t="shared" si="1"/>
        <v>0</v>
      </c>
      <c r="AU57" s="91">
        <f>'SO 02 - Oprava osvětlení ...'!P79</f>
        <v>0</v>
      </c>
      <c r="AV57" s="90">
        <f>'SO 02 - Oprava osvětlení ...'!J33</f>
        <v>0</v>
      </c>
      <c r="AW57" s="90">
        <f>'SO 02 - Oprava osvětlení ...'!J34</f>
        <v>0</v>
      </c>
      <c r="AX57" s="90">
        <f>'SO 02 - Oprava osvětlení ...'!J35</f>
        <v>0</v>
      </c>
      <c r="AY57" s="90">
        <f>'SO 02 - Oprava osvětlení ...'!J36</f>
        <v>0</v>
      </c>
      <c r="AZ57" s="90">
        <f>'SO 02 - Oprava osvětlení ...'!F33</f>
        <v>0</v>
      </c>
      <c r="BA57" s="90">
        <f>'SO 02 - Oprava osvětlení ...'!F34</f>
        <v>0</v>
      </c>
      <c r="BB57" s="90">
        <f>'SO 02 - Oprava osvětlení ...'!F35</f>
        <v>0</v>
      </c>
      <c r="BC57" s="90">
        <f>'SO 02 - Oprava osvětlení ...'!F36</f>
        <v>0</v>
      </c>
      <c r="BD57" s="92">
        <f>'SO 02 - Oprava osvětlení ...'!F37</f>
        <v>0</v>
      </c>
      <c r="BT57" s="93" t="s">
        <v>76</v>
      </c>
      <c r="BV57" s="93" t="s">
        <v>70</v>
      </c>
      <c r="BW57" s="93" t="s">
        <v>84</v>
      </c>
      <c r="BX57" s="93" t="s">
        <v>5</v>
      </c>
      <c r="CL57" s="93" t="s">
        <v>19</v>
      </c>
      <c r="CM57" s="93" t="s">
        <v>78</v>
      </c>
    </row>
    <row r="58" spans="1:91" s="7" customFormat="1" ht="24.75" customHeight="1">
      <c r="A58" s="83" t="s">
        <v>72</v>
      </c>
      <c r="B58" s="84"/>
      <c r="C58" s="85"/>
      <c r="D58" s="222" t="s">
        <v>85</v>
      </c>
      <c r="E58" s="222"/>
      <c r="F58" s="222"/>
      <c r="G58" s="222"/>
      <c r="H58" s="222"/>
      <c r="I58" s="86"/>
      <c r="J58" s="222" t="s">
        <v>86</v>
      </c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22"/>
      <c r="Z58" s="222"/>
      <c r="AA58" s="222"/>
      <c r="AB58" s="222"/>
      <c r="AC58" s="222"/>
      <c r="AD58" s="222"/>
      <c r="AE58" s="222"/>
      <c r="AF58" s="222"/>
      <c r="AG58" s="223">
        <f>'SO 03 - Oprava přípojky p...'!J30</f>
        <v>0</v>
      </c>
      <c r="AH58" s="224"/>
      <c r="AI58" s="224"/>
      <c r="AJ58" s="224"/>
      <c r="AK58" s="224"/>
      <c r="AL58" s="224"/>
      <c r="AM58" s="224"/>
      <c r="AN58" s="223">
        <f t="shared" si="0"/>
        <v>0</v>
      </c>
      <c r="AO58" s="224"/>
      <c r="AP58" s="224"/>
      <c r="AQ58" s="87" t="s">
        <v>75</v>
      </c>
      <c r="AR58" s="88"/>
      <c r="AS58" s="89">
        <v>0</v>
      </c>
      <c r="AT58" s="90">
        <f t="shared" si="1"/>
        <v>0</v>
      </c>
      <c r="AU58" s="91">
        <f>'SO 03 - Oprava přípojky p...'!P87</f>
        <v>0</v>
      </c>
      <c r="AV58" s="90">
        <f>'SO 03 - Oprava přípojky p...'!J33</f>
        <v>0</v>
      </c>
      <c r="AW58" s="90">
        <f>'SO 03 - Oprava přípojky p...'!J34</f>
        <v>0</v>
      </c>
      <c r="AX58" s="90">
        <f>'SO 03 - Oprava přípojky p...'!J35</f>
        <v>0</v>
      </c>
      <c r="AY58" s="90">
        <f>'SO 03 - Oprava přípojky p...'!J36</f>
        <v>0</v>
      </c>
      <c r="AZ58" s="90">
        <f>'SO 03 - Oprava přípojky p...'!F33</f>
        <v>0</v>
      </c>
      <c r="BA58" s="90">
        <f>'SO 03 - Oprava přípojky p...'!F34</f>
        <v>0</v>
      </c>
      <c r="BB58" s="90">
        <f>'SO 03 - Oprava přípojky p...'!F35</f>
        <v>0</v>
      </c>
      <c r="BC58" s="90">
        <f>'SO 03 - Oprava přípojky p...'!F36</f>
        <v>0</v>
      </c>
      <c r="BD58" s="92">
        <f>'SO 03 - Oprava přípojky p...'!F37</f>
        <v>0</v>
      </c>
      <c r="BT58" s="93" t="s">
        <v>76</v>
      </c>
      <c r="BV58" s="93" t="s">
        <v>70</v>
      </c>
      <c r="BW58" s="93" t="s">
        <v>87</v>
      </c>
      <c r="BX58" s="93" t="s">
        <v>5</v>
      </c>
      <c r="CL58" s="93" t="s">
        <v>19</v>
      </c>
      <c r="CM58" s="93" t="s">
        <v>78</v>
      </c>
    </row>
    <row r="59" spans="1:91" s="7" customFormat="1" ht="24.75" customHeight="1">
      <c r="A59" s="83" t="s">
        <v>72</v>
      </c>
      <c r="B59" s="84"/>
      <c r="C59" s="85"/>
      <c r="D59" s="222" t="s">
        <v>88</v>
      </c>
      <c r="E59" s="222"/>
      <c r="F59" s="222"/>
      <c r="G59" s="222"/>
      <c r="H59" s="222"/>
      <c r="I59" s="86"/>
      <c r="J59" s="222" t="s">
        <v>89</v>
      </c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22"/>
      <c r="Z59" s="222"/>
      <c r="AA59" s="222"/>
      <c r="AB59" s="222"/>
      <c r="AC59" s="222"/>
      <c r="AD59" s="222"/>
      <c r="AE59" s="222"/>
      <c r="AF59" s="222"/>
      <c r="AG59" s="223">
        <f>'SO 04-1 - Oprava osvětlen...'!J30</f>
        <v>0</v>
      </c>
      <c r="AH59" s="224"/>
      <c r="AI59" s="224"/>
      <c r="AJ59" s="224"/>
      <c r="AK59" s="224"/>
      <c r="AL59" s="224"/>
      <c r="AM59" s="224"/>
      <c r="AN59" s="223">
        <f t="shared" si="0"/>
        <v>0</v>
      </c>
      <c r="AO59" s="224"/>
      <c r="AP59" s="224"/>
      <c r="AQ59" s="87" t="s">
        <v>75</v>
      </c>
      <c r="AR59" s="88"/>
      <c r="AS59" s="89">
        <v>0</v>
      </c>
      <c r="AT59" s="90">
        <f t="shared" si="1"/>
        <v>0</v>
      </c>
      <c r="AU59" s="91">
        <f>'SO 04-1 - Oprava osvětlen...'!P80</f>
        <v>0</v>
      </c>
      <c r="AV59" s="90">
        <f>'SO 04-1 - Oprava osvětlen...'!J33</f>
        <v>0</v>
      </c>
      <c r="AW59" s="90">
        <f>'SO 04-1 - Oprava osvětlen...'!J34</f>
        <v>0</v>
      </c>
      <c r="AX59" s="90">
        <f>'SO 04-1 - Oprava osvětlen...'!J35</f>
        <v>0</v>
      </c>
      <c r="AY59" s="90">
        <f>'SO 04-1 - Oprava osvětlen...'!J36</f>
        <v>0</v>
      </c>
      <c r="AZ59" s="90">
        <f>'SO 04-1 - Oprava osvětlen...'!F33</f>
        <v>0</v>
      </c>
      <c r="BA59" s="90">
        <f>'SO 04-1 - Oprava osvětlen...'!F34</f>
        <v>0</v>
      </c>
      <c r="BB59" s="90">
        <f>'SO 04-1 - Oprava osvětlen...'!F35</f>
        <v>0</v>
      </c>
      <c r="BC59" s="90">
        <f>'SO 04-1 - Oprava osvětlen...'!F36</f>
        <v>0</v>
      </c>
      <c r="BD59" s="92">
        <f>'SO 04-1 - Oprava osvětlen...'!F37</f>
        <v>0</v>
      </c>
      <c r="BT59" s="93" t="s">
        <v>76</v>
      </c>
      <c r="BV59" s="93" t="s">
        <v>70</v>
      </c>
      <c r="BW59" s="93" t="s">
        <v>90</v>
      </c>
      <c r="BX59" s="93" t="s">
        <v>5</v>
      </c>
      <c r="CL59" s="93" t="s">
        <v>19</v>
      </c>
      <c r="CM59" s="93" t="s">
        <v>78</v>
      </c>
    </row>
    <row r="60" spans="1:91" s="7" customFormat="1" ht="24.75" customHeight="1">
      <c r="A60" s="83" t="s">
        <v>72</v>
      </c>
      <c r="B60" s="84"/>
      <c r="C60" s="85"/>
      <c r="D60" s="222" t="s">
        <v>91</v>
      </c>
      <c r="E60" s="222"/>
      <c r="F60" s="222"/>
      <c r="G60" s="222"/>
      <c r="H60" s="222"/>
      <c r="I60" s="86"/>
      <c r="J60" s="222" t="s">
        <v>92</v>
      </c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22"/>
      <c r="Z60" s="222"/>
      <c r="AA60" s="222"/>
      <c r="AB60" s="222"/>
      <c r="AC60" s="222"/>
      <c r="AD60" s="222"/>
      <c r="AE60" s="222"/>
      <c r="AF60" s="222"/>
      <c r="AG60" s="223">
        <f>'SO 04-2 - Vedlejší ostatn...'!J30</f>
        <v>0</v>
      </c>
      <c r="AH60" s="224"/>
      <c r="AI60" s="224"/>
      <c r="AJ60" s="224"/>
      <c r="AK60" s="224"/>
      <c r="AL60" s="224"/>
      <c r="AM60" s="224"/>
      <c r="AN60" s="223">
        <f t="shared" si="0"/>
        <v>0</v>
      </c>
      <c r="AO60" s="224"/>
      <c r="AP60" s="224"/>
      <c r="AQ60" s="87" t="s">
        <v>75</v>
      </c>
      <c r="AR60" s="88"/>
      <c r="AS60" s="89">
        <v>0</v>
      </c>
      <c r="AT60" s="90">
        <f t="shared" si="1"/>
        <v>0</v>
      </c>
      <c r="AU60" s="91">
        <f>'SO 04-2 - Vedlejší ostatn...'!P81</f>
        <v>0</v>
      </c>
      <c r="AV60" s="90">
        <f>'SO 04-2 - Vedlejší ostatn...'!J33</f>
        <v>0</v>
      </c>
      <c r="AW60" s="90">
        <f>'SO 04-2 - Vedlejší ostatn...'!J34</f>
        <v>0</v>
      </c>
      <c r="AX60" s="90">
        <f>'SO 04-2 - Vedlejší ostatn...'!J35</f>
        <v>0</v>
      </c>
      <c r="AY60" s="90">
        <f>'SO 04-2 - Vedlejší ostatn...'!J36</f>
        <v>0</v>
      </c>
      <c r="AZ60" s="90">
        <f>'SO 04-2 - Vedlejší ostatn...'!F33</f>
        <v>0</v>
      </c>
      <c r="BA60" s="90">
        <f>'SO 04-2 - Vedlejší ostatn...'!F34</f>
        <v>0</v>
      </c>
      <c r="BB60" s="90">
        <f>'SO 04-2 - Vedlejší ostatn...'!F35</f>
        <v>0</v>
      </c>
      <c r="BC60" s="90">
        <f>'SO 04-2 - Vedlejší ostatn...'!F36</f>
        <v>0</v>
      </c>
      <c r="BD60" s="92">
        <f>'SO 04-2 - Vedlejší ostatn...'!F37</f>
        <v>0</v>
      </c>
      <c r="BT60" s="93" t="s">
        <v>76</v>
      </c>
      <c r="BV60" s="93" t="s">
        <v>70</v>
      </c>
      <c r="BW60" s="93" t="s">
        <v>93</v>
      </c>
      <c r="BX60" s="93" t="s">
        <v>5</v>
      </c>
      <c r="CL60" s="93" t="s">
        <v>19</v>
      </c>
      <c r="CM60" s="93" t="s">
        <v>78</v>
      </c>
    </row>
    <row r="61" spans="1:91" s="7" customFormat="1" ht="24.75" customHeight="1">
      <c r="A61" s="83" t="s">
        <v>72</v>
      </c>
      <c r="B61" s="84"/>
      <c r="C61" s="85"/>
      <c r="D61" s="222" t="s">
        <v>94</v>
      </c>
      <c r="E61" s="222"/>
      <c r="F61" s="222"/>
      <c r="G61" s="222"/>
      <c r="H61" s="222"/>
      <c r="I61" s="86"/>
      <c r="J61" s="222" t="s">
        <v>95</v>
      </c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22"/>
      <c r="Z61" s="222"/>
      <c r="AA61" s="222"/>
      <c r="AB61" s="222"/>
      <c r="AC61" s="222"/>
      <c r="AD61" s="222"/>
      <c r="AE61" s="222"/>
      <c r="AF61" s="222"/>
      <c r="AG61" s="223">
        <f>'SO 05-1 - Oprava osvětlen...'!J30</f>
        <v>0</v>
      </c>
      <c r="AH61" s="224"/>
      <c r="AI61" s="224"/>
      <c r="AJ61" s="224"/>
      <c r="AK61" s="224"/>
      <c r="AL61" s="224"/>
      <c r="AM61" s="224"/>
      <c r="AN61" s="223">
        <f t="shared" si="0"/>
        <v>0</v>
      </c>
      <c r="AO61" s="224"/>
      <c r="AP61" s="224"/>
      <c r="AQ61" s="87" t="s">
        <v>75</v>
      </c>
      <c r="AR61" s="88"/>
      <c r="AS61" s="89">
        <v>0</v>
      </c>
      <c r="AT61" s="90">
        <f t="shared" si="1"/>
        <v>0</v>
      </c>
      <c r="AU61" s="91">
        <f>'SO 05-1 - Oprava osvětlen...'!P80</f>
        <v>0</v>
      </c>
      <c r="AV61" s="90">
        <f>'SO 05-1 - Oprava osvětlen...'!J33</f>
        <v>0</v>
      </c>
      <c r="AW61" s="90">
        <f>'SO 05-1 - Oprava osvětlen...'!J34</f>
        <v>0</v>
      </c>
      <c r="AX61" s="90">
        <f>'SO 05-1 - Oprava osvětlen...'!J35</f>
        <v>0</v>
      </c>
      <c r="AY61" s="90">
        <f>'SO 05-1 - Oprava osvětlen...'!J36</f>
        <v>0</v>
      </c>
      <c r="AZ61" s="90">
        <f>'SO 05-1 - Oprava osvětlen...'!F33</f>
        <v>0</v>
      </c>
      <c r="BA61" s="90">
        <f>'SO 05-1 - Oprava osvětlen...'!F34</f>
        <v>0</v>
      </c>
      <c r="BB61" s="90">
        <f>'SO 05-1 - Oprava osvětlen...'!F35</f>
        <v>0</v>
      </c>
      <c r="BC61" s="90">
        <f>'SO 05-1 - Oprava osvětlen...'!F36</f>
        <v>0</v>
      </c>
      <c r="BD61" s="92">
        <f>'SO 05-1 - Oprava osvětlen...'!F37</f>
        <v>0</v>
      </c>
      <c r="BT61" s="93" t="s">
        <v>76</v>
      </c>
      <c r="BV61" s="93" t="s">
        <v>70</v>
      </c>
      <c r="BW61" s="93" t="s">
        <v>96</v>
      </c>
      <c r="BX61" s="93" t="s">
        <v>5</v>
      </c>
      <c r="CL61" s="93" t="s">
        <v>19</v>
      </c>
      <c r="CM61" s="93" t="s">
        <v>78</v>
      </c>
    </row>
    <row r="62" spans="1:91" s="7" customFormat="1" ht="24.75" customHeight="1">
      <c r="A62" s="83" t="s">
        <v>72</v>
      </c>
      <c r="B62" s="84"/>
      <c r="C62" s="85"/>
      <c r="D62" s="222" t="s">
        <v>97</v>
      </c>
      <c r="E62" s="222"/>
      <c r="F62" s="222"/>
      <c r="G62" s="222"/>
      <c r="H62" s="222"/>
      <c r="I62" s="86"/>
      <c r="J62" s="222" t="s">
        <v>98</v>
      </c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22"/>
      <c r="Z62" s="222"/>
      <c r="AA62" s="222"/>
      <c r="AB62" s="222"/>
      <c r="AC62" s="222"/>
      <c r="AD62" s="222"/>
      <c r="AE62" s="222"/>
      <c r="AF62" s="222"/>
      <c r="AG62" s="223">
        <f>'SO 05-2 - Vedlejší ostatn...'!J30</f>
        <v>0</v>
      </c>
      <c r="AH62" s="224"/>
      <c r="AI62" s="224"/>
      <c r="AJ62" s="224"/>
      <c r="AK62" s="224"/>
      <c r="AL62" s="224"/>
      <c r="AM62" s="224"/>
      <c r="AN62" s="223">
        <f t="shared" si="0"/>
        <v>0</v>
      </c>
      <c r="AO62" s="224"/>
      <c r="AP62" s="224"/>
      <c r="AQ62" s="87" t="s">
        <v>75</v>
      </c>
      <c r="AR62" s="88"/>
      <c r="AS62" s="94">
        <v>0</v>
      </c>
      <c r="AT62" s="95">
        <f t="shared" si="1"/>
        <v>0</v>
      </c>
      <c r="AU62" s="96">
        <f>'SO 05-2 - Vedlejší ostatn...'!P81</f>
        <v>0</v>
      </c>
      <c r="AV62" s="95">
        <f>'SO 05-2 - Vedlejší ostatn...'!J33</f>
        <v>0</v>
      </c>
      <c r="AW62" s="95">
        <f>'SO 05-2 - Vedlejší ostatn...'!J34</f>
        <v>0</v>
      </c>
      <c r="AX62" s="95">
        <f>'SO 05-2 - Vedlejší ostatn...'!J35</f>
        <v>0</v>
      </c>
      <c r="AY62" s="95">
        <f>'SO 05-2 - Vedlejší ostatn...'!J36</f>
        <v>0</v>
      </c>
      <c r="AZ62" s="95">
        <f>'SO 05-2 - Vedlejší ostatn...'!F33</f>
        <v>0</v>
      </c>
      <c r="BA62" s="95">
        <f>'SO 05-2 - Vedlejší ostatn...'!F34</f>
        <v>0</v>
      </c>
      <c r="BB62" s="95">
        <f>'SO 05-2 - Vedlejší ostatn...'!F35</f>
        <v>0</v>
      </c>
      <c r="BC62" s="95">
        <f>'SO 05-2 - Vedlejší ostatn...'!F36</f>
        <v>0</v>
      </c>
      <c r="BD62" s="97">
        <f>'SO 05-2 - Vedlejší ostatn...'!F37</f>
        <v>0</v>
      </c>
      <c r="BT62" s="93" t="s">
        <v>76</v>
      </c>
      <c r="BV62" s="93" t="s">
        <v>70</v>
      </c>
      <c r="BW62" s="93" t="s">
        <v>99</v>
      </c>
      <c r="BX62" s="93" t="s">
        <v>5</v>
      </c>
      <c r="CL62" s="93" t="s">
        <v>19</v>
      </c>
      <c r="CM62" s="93" t="s">
        <v>78</v>
      </c>
    </row>
    <row r="63" spans="1:91" s="2" customFormat="1" ht="30" customHeight="1">
      <c r="A63" s="31"/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6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</row>
    <row r="64" spans="1:91" s="2" customFormat="1" ht="6.95" customHeight="1">
      <c r="A64" s="31"/>
      <c r="B64" s="44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36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</row>
  </sheetData>
  <sheetProtection algorithmName="SHA-512" hashValue="/UyhCQztF4anxOA4PULn8mghpl4SjiXE6ZNkSV3ZbafK+dFtuhUe6pfRgOuv1o7i3FNLjw4cGxzu1cC0lkkc0g==" saltValue="RjoYUU5ND+u55xOyiSes2Vh6pOdGBJ+V3Nz42S733rwjiFYMwGlYaRdkp3k/JODX4qVMYK9ExOlAgQhdUNlWvw==" spinCount="100000" sheet="1" objects="1" scenarios="1" formatColumns="0" formatRows="0"/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2:AP62"/>
    <mergeCell ref="AG62:AM62"/>
    <mergeCell ref="D62:H62"/>
    <mergeCell ref="J62:AF62"/>
    <mergeCell ref="AG54:AM54"/>
    <mergeCell ref="AN54:AP54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SO 01-1 - Oprava osvětlen...'!C2" display="/"/>
    <hyperlink ref="A56" location="'SO 01-2 - Vedlejší ostatn...'!C2" display="/"/>
    <hyperlink ref="A57" location="'SO 02 - Oprava osvětlení ...'!C2" display="/"/>
    <hyperlink ref="A58" location="'SO 03 - Oprava přípojky p...'!C2" display="/"/>
    <hyperlink ref="A59" location="'SO 04-1 - Oprava osvětlen...'!C2" display="/"/>
    <hyperlink ref="A60" location="'SO 04-2 - Vedlejší ostatn...'!C2" display="/"/>
    <hyperlink ref="A61" location="'SO 05-1 - Oprava osvětlen...'!C2" display="/"/>
    <hyperlink ref="A62" location="'SO 05-2 - Vedlejší ostat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4" t="s">
        <v>77</v>
      </c>
    </row>
    <row r="3" spans="1:46" s="1" customFormat="1" ht="6.95" hidden="1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78</v>
      </c>
    </row>
    <row r="4" spans="1:46" s="1" customFormat="1" ht="24.95" hidden="1" customHeight="1">
      <c r="B4" s="17"/>
      <c r="D4" s="100" t="s">
        <v>100</v>
      </c>
      <c r="L4" s="17"/>
      <c r="M4" s="101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2" t="s">
        <v>16</v>
      </c>
      <c r="L6" s="17"/>
    </row>
    <row r="7" spans="1:46" s="1" customFormat="1" ht="16.5" hidden="1" customHeight="1">
      <c r="B7" s="17"/>
      <c r="E7" s="247" t="str">
        <f>'Rekapitulace zakázky'!K6</f>
        <v>Oprava osvětlení na trati Přerov - Zábřeh</v>
      </c>
      <c r="F7" s="248"/>
      <c r="G7" s="248"/>
      <c r="H7" s="248"/>
      <c r="L7" s="17"/>
    </row>
    <row r="8" spans="1:46" s="2" customFormat="1" ht="12" hidden="1" customHeight="1">
      <c r="A8" s="31"/>
      <c r="B8" s="36"/>
      <c r="C8" s="31"/>
      <c r="D8" s="102" t="s">
        <v>101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49" t="s">
        <v>102</v>
      </c>
      <c r="F9" s="250"/>
      <c r="G9" s="250"/>
      <c r="H9" s="250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>
        <f>'Rekapitulace zakázky'!AN8</f>
        <v>0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2" t="s">
        <v>24</v>
      </c>
      <c r="E14" s="31"/>
      <c r="F14" s="31"/>
      <c r="G14" s="31"/>
      <c r="H14" s="31"/>
      <c r="I14" s="102" t="s">
        <v>25</v>
      </c>
      <c r="J14" s="104" t="s">
        <v>19</v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4" t="s">
        <v>22</v>
      </c>
      <c r="F15" s="31"/>
      <c r="G15" s="31"/>
      <c r="H15" s="31"/>
      <c r="I15" s="102" t="s">
        <v>26</v>
      </c>
      <c r="J15" s="104" t="s">
        <v>19</v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2" t="s">
        <v>27</v>
      </c>
      <c r="E17" s="31"/>
      <c r="F17" s="31"/>
      <c r="G17" s="31"/>
      <c r="H17" s="31"/>
      <c r="I17" s="102" t="s">
        <v>25</v>
      </c>
      <c r="J17" s="27" t="str">
        <f>'Rekapitulace zakázky'!AN13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51" t="str">
        <f>'Rekapitulace zakázky'!E14</f>
        <v>Vyplň údaj</v>
      </c>
      <c r="F18" s="252"/>
      <c r="G18" s="252"/>
      <c r="H18" s="252"/>
      <c r="I18" s="102" t="s">
        <v>26</v>
      </c>
      <c r="J18" s="27" t="str">
        <f>'Rekapitulace zakázky'!AN14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2" t="s">
        <v>29</v>
      </c>
      <c r="E20" s="31"/>
      <c r="F20" s="31"/>
      <c r="G20" s="31"/>
      <c r="H20" s="31"/>
      <c r="I20" s="102" t="s">
        <v>25</v>
      </c>
      <c r="J20" s="104" t="s">
        <v>19</v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4" t="s">
        <v>22</v>
      </c>
      <c r="F21" s="31"/>
      <c r="G21" s="31"/>
      <c r="H21" s="31"/>
      <c r="I21" s="102" t="s">
        <v>26</v>
      </c>
      <c r="J21" s="104" t="s">
        <v>19</v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2" t="s">
        <v>31</v>
      </c>
      <c r="E23" s="31"/>
      <c r="F23" s="31"/>
      <c r="G23" s="31"/>
      <c r="H23" s="31"/>
      <c r="I23" s="102" t="s">
        <v>25</v>
      </c>
      <c r="J23" s="104" t="s">
        <v>19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4" t="s">
        <v>22</v>
      </c>
      <c r="F24" s="31"/>
      <c r="G24" s="31"/>
      <c r="H24" s="31"/>
      <c r="I24" s="102" t="s">
        <v>26</v>
      </c>
      <c r="J24" s="104" t="s">
        <v>19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2" t="s">
        <v>32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06"/>
      <c r="B27" s="107"/>
      <c r="C27" s="106"/>
      <c r="D27" s="106"/>
      <c r="E27" s="253" t="s">
        <v>19</v>
      </c>
      <c r="F27" s="253"/>
      <c r="G27" s="253"/>
      <c r="H27" s="253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0" t="s">
        <v>34</v>
      </c>
      <c r="E30" s="31"/>
      <c r="F30" s="31"/>
      <c r="G30" s="31"/>
      <c r="H30" s="31"/>
      <c r="I30" s="31"/>
      <c r="J30" s="111">
        <f>ROUND(J79,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2" t="s">
        <v>36</v>
      </c>
      <c r="G32" s="31"/>
      <c r="H32" s="31"/>
      <c r="I32" s="112" t="s">
        <v>35</v>
      </c>
      <c r="J32" s="112" t="s">
        <v>37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3" t="s">
        <v>38</v>
      </c>
      <c r="E33" s="102" t="s">
        <v>39</v>
      </c>
      <c r="F33" s="114">
        <f>ROUND((SUM(BE79:BE132)),  2)</f>
        <v>0</v>
      </c>
      <c r="G33" s="31"/>
      <c r="H33" s="31"/>
      <c r="I33" s="115">
        <v>0.21</v>
      </c>
      <c r="J33" s="114">
        <f>ROUND(((SUM(BE79:BE132))*I33),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2" t="s">
        <v>40</v>
      </c>
      <c r="F34" s="114">
        <f>ROUND((SUM(BF79:BF132)),  2)</f>
        <v>0</v>
      </c>
      <c r="G34" s="31"/>
      <c r="H34" s="31"/>
      <c r="I34" s="115">
        <v>0.15</v>
      </c>
      <c r="J34" s="114">
        <f>ROUND(((SUM(BF79:BF132))*I34),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41</v>
      </c>
      <c r="F35" s="114">
        <f>ROUND((SUM(BG79:BG132)),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42</v>
      </c>
      <c r="F36" s="114">
        <f>ROUND((SUM(BH79:BH132)),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43</v>
      </c>
      <c r="F37" s="114">
        <f>ROUND((SUM(BI79:BI132)),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16"/>
      <c r="D39" s="117" t="s">
        <v>44</v>
      </c>
      <c r="E39" s="118"/>
      <c r="F39" s="118"/>
      <c r="G39" s="119" t="s">
        <v>45</v>
      </c>
      <c r="H39" s="120" t="s">
        <v>46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hidden="1" customHeight="1">
      <c r="A45" s="31"/>
      <c r="B45" s="32"/>
      <c r="C45" s="20" t="s">
        <v>103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hidden="1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hidden="1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hidden="1" customHeight="1">
      <c r="A48" s="31"/>
      <c r="B48" s="32"/>
      <c r="C48" s="33"/>
      <c r="D48" s="33"/>
      <c r="E48" s="254" t="str">
        <f>E7</f>
        <v>Oprava osvětlení na trati Přerov - Zábřeh</v>
      </c>
      <c r="F48" s="255"/>
      <c r="G48" s="255"/>
      <c r="H48" s="255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101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hidden="1" customHeight="1">
      <c r="A50" s="31"/>
      <c r="B50" s="32"/>
      <c r="C50" s="33"/>
      <c r="D50" s="33"/>
      <c r="E50" s="207" t="str">
        <f>E9</f>
        <v>SO 01-1 - Oprava osvětlení žst. Štěpánov (databáze ÚOŽI)</v>
      </c>
      <c r="F50" s="256"/>
      <c r="G50" s="256"/>
      <c r="H50" s="256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hidden="1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hidden="1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>
        <f>IF(J12="","",J12)</f>
        <v>0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hidden="1" customHeight="1">
      <c r="A54" s="31"/>
      <c r="B54" s="32"/>
      <c r="C54" s="26" t="s">
        <v>24</v>
      </c>
      <c r="D54" s="33"/>
      <c r="E54" s="33"/>
      <c r="F54" s="24" t="str">
        <f>E15</f>
        <v xml:space="preserve"> </v>
      </c>
      <c r="G54" s="33"/>
      <c r="H54" s="33"/>
      <c r="I54" s="26" t="s">
        <v>29</v>
      </c>
      <c r="J54" s="29" t="str">
        <f>E21</f>
        <v xml:space="preserve">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hidden="1" customHeight="1">
      <c r="A55" s="31"/>
      <c r="B55" s="32"/>
      <c r="C55" s="26" t="s">
        <v>27</v>
      </c>
      <c r="D55" s="33"/>
      <c r="E55" s="33"/>
      <c r="F55" s="24" t="str">
        <f>IF(E18="","",E18)</f>
        <v>Vyplň údaj</v>
      </c>
      <c r="G55" s="33"/>
      <c r="H55" s="33"/>
      <c r="I55" s="26" t="s">
        <v>31</v>
      </c>
      <c r="J55" s="29" t="str">
        <f>E24</f>
        <v xml:space="preserve"> 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hidden="1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hidden="1" customHeight="1">
      <c r="A57" s="31"/>
      <c r="B57" s="32"/>
      <c r="C57" s="127" t="s">
        <v>104</v>
      </c>
      <c r="D57" s="128"/>
      <c r="E57" s="128"/>
      <c r="F57" s="128"/>
      <c r="G57" s="128"/>
      <c r="H57" s="128"/>
      <c r="I57" s="128"/>
      <c r="J57" s="129" t="s">
        <v>105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hidden="1" customHeight="1">
      <c r="A59" s="31"/>
      <c r="B59" s="32"/>
      <c r="C59" s="130" t="s">
        <v>66</v>
      </c>
      <c r="D59" s="33"/>
      <c r="E59" s="33"/>
      <c r="F59" s="33"/>
      <c r="G59" s="33"/>
      <c r="H59" s="33"/>
      <c r="I59" s="33"/>
      <c r="J59" s="74">
        <f>J79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106</v>
      </c>
    </row>
    <row r="60" spans="1:47" s="2" customFormat="1" ht="21.75" hidden="1" customHeight="1">
      <c r="A60" s="31"/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103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6.95" hidden="1" customHeight="1">
      <c r="A61" s="31"/>
      <c r="B61" s="44"/>
      <c r="C61" s="45"/>
      <c r="D61" s="45"/>
      <c r="E61" s="45"/>
      <c r="F61" s="45"/>
      <c r="G61" s="45"/>
      <c r="H61" s="45"/>
      <c r="I61" s="45"/>
      <c r="J61" s="45"/>
      <c r="K61" s="45"/>
      <c r="L61" s="10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ht="11.25" hidden="1"/>
    <row r="63" spans="1:47" ht="11.25" hidden="1"/>
    <row r="64" spans="1:47" ht="11.25" hidden="1"/>
    <row r="65" spans="1:65" s="2" customFormat="1" ht="6.95" customHeight="1">
      <c r="A65" s="31"/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103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65" s="2" customFormat="1" ht="24.95" customHeight="1">
      <c r="A66" s="31"/>
      <c r="B66" s="32"/>
      <c r="C66" s="20" t="s">
        <v>107</v>
      </c>
      <c r="D66" s="33"/>
      <c r="E66" s="33"/>
      <c r="F66" s="33"/>
      <c r="G66" s="33"/>
      <c r="H66" s="33"/>
      <c r="I66" s="33"/>
      <c r="J66" s="33"/>
      <c r="K66" s="33"/>
      <c r="L66" s="103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5" s="2" customFormat="1" ht="6.95" customHeight="1">
      <c r="A67" s="31"/>
      <c r="B67" s="32"/>
      <c r="C67" s="33"/>
      <c r="D67" s="33"/>
      <c r="E67" s="33"/>
      <c r="F67" s="33"/>
      <c r="G67" s="33"/>
      <c r="H67" s="33"/>
      <c r="I67" s="33"/>
      <c r="J67" s="33"/>
      <c r="K67" s="33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5" s="2" customFormat="1" ht="12" customHeight="1">
      <c r="A68" s="31"/>
      <c r="B68" s="32"/>
      <c r="C68" s="26" t="s">
        <v>16</v>
      </c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5" s="2" customFormat="1" ht="16.5" customHeight="1">
      <c r="A69" s="31"/>
      <c r="B69" s="32"/>
      <c r="C69" s="33"/>
      <c r="D69" s="33"/>
      <c r="E69" s="254" t="str">
        <f>E7</f>
        <v>Oprava osvětlení na trati Přerov - Zábřeh</v>
      </c>
      <c r="F69" s="255"/>
      <c r="G69" s="255"/>
      <c r="H69" s="255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5" s="2" customFormat="1" ht="12" customHeight="1">
      <c r="A70" s="31"/>
      <c r="B70" s="32"/>
      <c r="C70" s="26" t="s">
        <v>101</v>
      </c>
      <c r="D70" s="33"/>
      <c r="E70" s="33"/>
      <c r="F70" s="33"/>
      <c r="G70" s="33"/>
      <c r="H70" s="33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5" s="2" customFormat="1" ht="16.5" customHeight="1">
      <c r="A71" s="31"/>
      <c r="B71" s="32"/>
      <c r="C71" s="33"/>
      <c r="D71" s="33"/>
      <c r="E71" s="207" t="str">
        <f>E9</f>
        <v>SO 01-1 - Oprava osvětlení žst. Štěpánov (databáze ÚOŽI)</v>
      </c>
      <c r="F71" s="256"/>
      <c r="G71" s="256"/>
      <c r="H71" s="256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5" s="2" customFormat="1" ht="6.95" customHeight="1">
      <c r="A72" s="31"/>
      <c r="B72" s="32"/>
      <c r="C72" s="33"/>
      <c r="D72" s="33"/>
      <c r="E72" s="33"/>
      <c r="F72" s="33"/>
      <c r="G72" s="33"/>
      <c r="H72" s="33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5" s="2" customFormat="1" ht="12" customHeight="1">
      <c r="A73" s="31"/>
      <c r="B73" s="32"/>
      <c r="C73" s="26" t="s">
        <v>21</v>
      </c>
      <c r="D73" s="33"/>
      <c r="E73" s="33"/>
      <c r="F73" s="24" t="str">
        <f>F12</f>
        <v xml:space="preserve"> </v>
      </c>
      <c r="G73" s="33"/>
      <c r="H73" s="33"/>
      <c r="I73" s="26" t="s">
        <v>23</v>
      </c>
      <c r="J73" s="56">
        <f>IF(J12="","",J12)</f>
        <v>0</v>
      </c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5" s="2" customFormat="1" ht="6.95" customHeight="1">
      <c r="A74" s="31"/>
      <c r="B74" s="32"/>
      <c r="C74" s="33"/>
      <c r="D74" s="33"/>
      <c r="E74" s="33"/>
      <c r="F74" s="33"/>
      <c r="G74" s="33"/>
      <c r="H74" s="33"/>
      <c r="I74" s="33"/>
      <c r="J74" s="33"/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5" s="2" customFormat="1" ht="15.2" customHeight="1">
      <c r="A75" s="31"/>
      <c r="B75" s="32"/>
      <c r="C75" s="26" t="s">
        <v>24</v>
      </c>
      <c r="D75" s="33"/>
      <c r="E75" s="33"/>
      <c r="F75" s="24" t="str">
        <f>E15</f>
        <v xml:space="preserve"> </v>
      </c>
      <c r="G75" s="33"/>
      <c r="H75" s="33"/>
      <c r="I75" s="26" t="s">
        <v>29</v>
      </c>
      <c r="J75" s="29" t="str">
        <f>E21</f>
        <v xml:space="preserve"> </v>
      </c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5" s="2" customFormat="1" ht="15.2" customHeight="1">
      <c r="A76" s="31"/>
      <c r="B76" s="32"/>
      <c r="C76" s="26" t="s">
        <v>27</v>
      </c>
      <c r="D76" s="33"/>
      <c r="E76" s="33"/>
      <c r="F76" s="24" t="str">
        <f>IF(E18="","",E18)</f>
        <v>Vyplň údaj</v>
      </c>
      <c r="G76" s="33"/>
      <c r="H76" s="33"/>
      <c r="I76" s="26" t="s">
        <v>31</v>
      </c>
      <c r="J76" s="29" t="str">
        <f>E24</f>
        <v xml:space="preserve"> </v>
      </c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5" s="2" customFormat="1" ht="10.35" customHeight="1">
      <c r="A77" s="31"/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5" s="9" customFormat="1" ht="29.25" customHeight="1">
      <c r="A78" s="131"/>
      <c r="B78" s="132"/>
      <c r="C78" s="133" t="s">
        <v>108</v>
      </c>
      <c r="D78" s="134" t="s">
        <v>53</v>
      </c>
      <c r="E78" s="134" t="s">
        <v>49</v>
      </c>
      <c r="F78" s="134" t="s">
        <v>50</v>
      </c>
      <c r="G78" s="134" t="s">
        <v>109</v>
      </c>
      <c r="H78" s="134" t="s">
        <v>110</v>
      </c>
      <c r="I78" s="134" t="s">
        <v>111</v>
      </c>
      <c r="J78" s="134" t="s">
        <v>105</v>
      </c>
      <c r="K78" s="135" t="s">
        <v>112</v>
      </c>
      <c r="L78" s="136"/>
      <c r="M78" s="65" t="s">
        <v>19</v>
      </c>
      <c r="N78" s="66" t="s">
        <v>38</v>
      </c>
      <c r="O78" s="66" t="s">
        <v>113</v>
      </c>
      <c r="P78" s="66" t="s">
        <v>114</v>
      </c>
      <c r="Q78" s="66" t="s">
        <v>115</v>
      </c>
      <c r="R78" s="66" t="s">
        <v>116</v>
      </c>
      <c r="S78" s="66" t="s">
        <v>117</v>
      </c>
      <c r="T78" s="67" t="s">
        <v>118</v>
      </c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131"/>
    </row>
    <row r="79" spans="1:65" s="2" customFormat="1" ht="22.9" customHeight="1">
      <c r="A79" s="31"/>
      <c r="B79" s="32"/>
      <c r="C79" s="72" t="s">
        <v>119</v>
      </c>
      <c r="D79" s="33"/>
      <c r="E79" s="33"/>
      <c r="F79" s="33"/>
      <c r="G79" s="33"/>
      <c r="H79" s="33"/>
      <c r="I79" s="33"/>
      <c r="J79" s="137">
        <f>BK79</f>
        <v>0</v>
      </c>
      <c r="K79" s="33"/>
      <c r="L79" s="36"/>
      <c r="M79" s="68"/>
      <c r="N79" s="138"/>
      <c r="O79" s="69"/>
      <c r="P79" s="139">
        <f>SUM(P80:P132)</f>
        <v>0</v>
      </c>
      <c r="Q79" s="69"/>
      <c r="R79" s="139">
        <f>SUM(R80:R132)</f>
        <v>0</v>
      </c>
      <c r="S79" s="69"/>
      <c r="T79" s="140">
        <f>SUM(T80:T132)</f>
        <v>0</v>
      </c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T79" s="14" t="s">
        <v>67</v>
      </c>
      <c r="AU79" s="14" t="s">
        <v>106</v>
      </c>
      <c r="BK79" s="141">
        <f>SUM(BK80:BK132)</f>
        <v>0</v>
      </c>
    </row>
    <row r="80" spans="1:65" s="2" customFormat="1" ht="24">
      <c r="A80" s="31"/>
      <c r="B80" s="32"/>
      <c r="C80" s="142" t="s">
        <v>76</v>
      </c>
      <c r="D80" s="142" t="s">
        <v>120</v>
      </c>
      <c r="E80" s="143" t="s">
        <v>121</v>
      </c>
      <c r="F80" s="144" t="s">
        <v>122</v>
      </c>
      <c r="G80" s="145" t="s">
        <v>123</v>
      </c>
      <c r="H80" s="146">
        <v>30</v>
      </c>
      <c r="I80" s="147"/>
      <c r="J80" s="148">
        <f t="shared" ref="J80:J87" si="0">ROUND(I80*H80,2)</f>
        <v>0</v>
      </c>
      <c r="K80" s="144" t="s">
        <v>124</v>
      </c>
      <c r="L80" s="149"/>
      <c r="M80" s="150" t="s">
        <v>19</v>
      </c>
      <c r="N80" s="151" t="s">
        <v>39</v>
      </c>
      <c r="O80" s="61"/>
      <c r="P80" s="152">
        <f t="shared" ref="P80:P87" si="1">O80*H80</f>
        <v>0</v>
      </c>
      <c r="Q80" s="152">
        <v>0</v>
      </c>
      <c r="R80" s="152">
        <f t="shared" ref="R80:R87" si="2">Q80*H80</f>
        <v>0</v>
      </c>
      <c r="S80" s="152">
        <v>0</v>
      </c>
      <c r="T80" s="153">
        <f t="shared" ref="T80:T87" si="3">S80*H80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R80" s="154" t="s">
        <v>125</v>
      </c>
      <c r="AT80" s="154" t="s">
        <v>120</v>
      </c>
      <c r="AU80" s="154" t="s">
        <v>68</v>
      </c>
      <c r="AY80" s="14" t="s">
        <v>126</v>
      </c>
      <c r="BE80" s="155">
        <f t="shared" ref="BE80:BE87" si="4">IF(N80="základní",J80,0)</f>
        <v>0</v>
      </c>
      <c r="BF80" s="155">
        <f t="shared" ref="BF80:BF87" si="5">IF(N80="snížená",J80,0)</f>
        <v>0</v>
      </c>
      <c r="BG80" s="155">
        <f t="shared" ref="BG80:BG87" si="6">IF(N80="zákl. přenesená",J80,0)</f>
        <v>0</v>
      </c>
      <c r="BH80" s="155">
        <f t="shared" ref="BH80:BH87" si="7">IF(N80="sníž. přenesená",J80,0)</f>
        <v>0</v>
      </c>
      <c r="BI80" s="155">
        <f t="shared" ref="BI80:BI87" si="8">IF(N80="nulová",J80,0)</f>
        <v>0</v>
      </c>
      <c r="BJ80" s="14" t="s">
        <v>76</v>
      </c>
      <c r="BK80" s="155">
        <f t="shared" ref="BK80:BK87" si="9">ROUND(I80*H80,2)</f>
        <v>0</v>
      </c>
      <c r="BL80" s="14" t="s">
        <v>127</v>
      </c>
      <c r="BM80" s="154" t="s">
        <v>128</v>
      </c>
    </row>
    <row r="81" spans="1:65" s="2" customFormat="1" ht="24">
      <c r="A81" s="31"/>
      <c r="B81" s="32"/>
      <c r="C81" s="142" t="s">
        <v>78</v>
      </c>
      <c r="D81" s="142" t="s">
        <v>120</v>
      </c>
      <c r="E81" s="143" t="s">
        <v>129</v>
      </c>
      <c r="F81" s="144" t="s">
        <v>130</v>
      </c>
      <c r="G81" s="145" t="s">
        <v>131</v>
      </c>
      <c r="H81" s="146">
        <v>30</v>
      </c>
      <c r="I81" s="147"/>
      <c r="J81" s="148">
        <f t="shared" si="0"/>
        <v>0</v>
      </c>
      <c r="K81" s="144" t="s">
        <v>124</v>
      </c>
      <c r="L81" s="149"/>
      <c r="M81" s="150" t="s">
        <v>19</v>
      </c>
      <c r="N81" s="151" t="s">
        <v>39</v>
      </c>
      <c r="O81" s="61"/>
      <c r="P81" s="152">
        <f t="shared" si="1"/>
        <v>0</v>
      </c>
      <c r="Q81" s="152">
        <v>0</v>
      </c>
      <c r="R81" s="152">
        <f t="shared" si="2"/>
        <v>0</v>
      </c>
      <c r="S81" s="152">
        <v>0</v>
      </c>
      <c r="T81" s="153">
        <f t="shared" si="3"/>
        <v>0</v>
      </c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R81" s="154" t="s">
        <v>125</v>
      </c>
      <c r="AT81" s="154" t="s">
        <v>120</v>
      </c>
      <c r="AU81" s="154" t="s">
        <v>68</v>
      </c>
      <c r="AY81" s="14" t="s">
        <v>126</v>
      </c>
      <c r="BE81" s="155">
        <f t="shared" si="4"/>
        <v>0</v>
      </c>
      <c r="BF81" s="155">
        <f t="shared" si="5"/>
        <v>0</v>
      </c>
      <c r="BG81" s="155">
        <f t="shared" si="6"/>
        <v>0</v>
      </c>
      <c r="BH81" s="155">
        <f t="shared" si="7"/>
        <v>0</v>
      </c>
      <c r="BI81" s="155">
        <f t="shared" si="8"/>
        <v>0</v>
      </c>
      <c r="BJ81" s="14" t="s">
        <v>76</v>
      </c>
      <c r="BK81" s="155">
        <f t="shared" si="9"/>
        <v>0</v>
      </c>
      <c r="BL81" s="14" t="s">
        <v>127</v>
      </c>
      <c r="BM81" s="154" t="s">
        <v>132</v>
      </c>
    </row>
    <row r="82" spans="1:65" s="2" customFormat="1" ht="24">
      <c r="A82" s="31"/>
      <c r="B82" s="32"/>
      <c r="C82" s="156" t="s">
        <v>133</v>
      </c>
      <c r="D82" s="156" t="s">
        <v>134</v>
      </c>
      <c r="E82" s="157" t="s">
        <v>135</v>
      </c>
      <c r="F82" s="158" t="s">
        <v>136</v>
      </c>
      <c r="G82" s="159" t="s">
        <v>131</v>
      </c>
      <c r="H82" s="160">
        <v>64</v>
      </c>
      <c r="I82" s="161"/>
      <c r="J82" s="162">
        <f t="shared" si="0"/>
        <v>0</v>
      </c>
      <c r="K82" s="158" t="s">
        <v>124</v>
      </c>
      <c r="L82" s="36"/>
      <c r="M82" s="163" t="s">
        <v>19</v>
      </c>
      <c r="N82" s="164" t="s">
        <v>39</v>
      </c>
      <c r="O82" s="61"/>
      <c r="P82" s="152">
        <f t="shared" si="1"/>
        <v>0</v>
      </c>
      <c r="Q82" s="152">
        <v>0</v>
      </c>
      <c r="R82" s="152">
        <f t="shared" si="2"/>
        <v>0</v>
      </c>
      <c r="S82" s="152">
        <v>0</v>
      </c>
      <c r="T82" s="153">
        <f t="shared" si="3"/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54" t="s">
        <v>127</v>
      </c>
      <c r="AT82" s="154" t="s">
        <v>134</v>
      </c>
      <c r="AU82" s="154" t="s">
        <v>68</v>
      </c>
      <c r="AY82" s="14" t="s">
        <v>126</v>
      </c>
      <c r="BE82" s="155">
        <f t="shared" si="4"/>
        <v>0</v>
      </c>
      <c r="BF82" s="155">
        <f t="shared" si="5"/>
        <v>0</v>
      </c>
      <c r="BG82" s="155">
        <f t="shared" si="6"/>
        <v>0</v>
      </c>
      <c r="BH82" s="155">
        <f t="shared" si="7"/>
        <v>0</v>
      </c>
      <c r="BI82" s="155">
        <f t="shared" si="8"/>
        <v>0</v>
      </c>
      <c r="BJ82" s="14" t="s">
        <v>76</v>
      </c>
      <c r="BK82" s="155">
        <f t="shared" si="9"/>
        <v>0</v>
      </c>
      <c r="BL82" s="14" t="s">
        <v>127</v>
      </c>
      <c r="BM82" s="154" t="s">
        <v>137</v>
      </c>
    </row>
    <row r="83" spans="1:65" s="2" customFormat="1" ht="24">
      <c r="A83" s="31"/>
      <c r="B83" s="32"/>
      <c r="C83" s="156" t="s">
        <v>127</v>
      </c>
      <c r="D83" s="156" t="s">
        <v>134</v>
      </c>
      <c r="E83" s="157" t="s">
        <v>138</v>
      </c>
      <c r="F83" s="158" t="s">
        <v>139</v>
      </c>
      <c r="G83" s="159" t="s">
        <v>140</v>
      </c>
      <c r="H83" s="160">
        <v>17</v>
      </c>
      <c r="I83" s="161"/>
      <c r="J83" s="162">
        <f t="shared" si="0"/>
        <v>0</v>
      </c>
      <c r="K83" s="158" t="s">
        <v>124</v>
      </c>
      <c r="L83" s="36"/>
      <c r="M83" s="163" t="s">
        <v>19</v>
      </c>
      <c r="N83" s="164" t="s">
        <v>39</v>
      </c>
      <c r="O83" s="61"/>
      <c r="P83" s="152">
        <f t="shared" si="1"/>
        <v>0</v>
      </c>
      <c r="Q83" s="152">
        <v>0</v>
      </c>
      <c r="R83" s="152">
        <f t="shared" si="2"/>
        <v>0</v>
      </c>
      <c r="S83" s="152">
        <v>0</v>
      </c>
      <c r="T83" s="153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54" t="s">
        <v>127</v>
      </c>
      <c r="AT83" s="154" t="s">
        <v>134</v>
      </c>
      <c r="AU83" s="154" t="s">
        <v>68</v>
      </c>
      <c r="AY83" s="14" t="s">
        <v>126</v>
      </c>
      <c r="BE83" s="155">
        <f t="shared" si="4"/>
        <v>0</v>
      </c>
      <c r="BF83" s="155">
        <f t="shared" si="5"/>
        <v>0</v>
      </c>
      <c r="BG83" s="155">
        <f t="shared" si="6"/>
        <v>0</v>
      </c>
      <c r="BH83" s="155">
        <f t="shared" si="7"/>
        <v>0</v>
      </c>
      <c r="BI83" s="155">
        <f t="shared" si="8"/>
        <v>0</v>
      </c>
      <c r="BJ83" s="14" t="s">
        <v>76</v>
      </c>
      <c r="BK83" s="155">
        <f t="shared" si="9"/>
        <v>0</v>
      </c>
      <c r="BL83" s="14" t="s">
        <v>127</v>
      </c>
      <c r="BM83" s="154" t="s">
        <v>141</v>
      </c>
    </row>
    <row r="84" spans="1:65" s="2" customFormat="1" ht="36">
      <c r="A84" s="31"/>
      <c r="B84" s="32"/>
      <c r="C84" s="156" t="s">
        <v>142</v>
      </c>
      <c r="D84" s="156" t="s">
        <v>134</v>
      </c>
      <c r="E84" s="157" t="s">
        <v>143</v>
      </c>
      <c r="F84" s="158" t="s">
        <v>144</v>
      </c>
      <c r="G84" s="159" t="s">
        <v>131</v>
      </c>
      <c r="H84" s="160">
        <v>17</v>
      </c>
      <c r="I84" s="161"/>
      <c r="J84" s="162">
        <f t="shared" si="0"/>
        <v>0</v>
      </c>
      <c r="K84" s="158" t="s">
        <v>124</v>
      </c>
      <c r="L84" s="36"/>
      <c r="M84" s="163" t="s">
        <v>19</v>
      </c>
      <c r="N84" s="164" t="s">
        <v>39</v>
      </c>
      <c r="O84" s="61"/>
      <c r="P84" s="152">
        <f t="shared" si="1"/>
        <v>0</v>
      </c>
      <c r="Q84" s="152">
        <v>0</v>
      </c>
      <c r="R84" s="152">
        <f t="shared" si="2"/>
        <v>0</v>
      </c>
      <c r="S84" s="152">
        <v>0</v>
      </c>
      <c r="T84" s="153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54" t="s">
        <v>127</v>
      </c>
      <c r="AT84" s="154" t="s">
        <v>134</v>
      </c>
      <c r="AU84" s="154" t="s">
        <v>68</v>
      </c>
      <c r="AY84" s="14" t="s">
        <v>126</v>
      </c>
      <c r="BE84" s="155">
        <f t="shared" si="4"/>
        <v>0</v>
      </c>
      <c r="BF84" s="155">
        <f t="shared" si="5"/>
        <v>0</v>
      </c>
      <c r="BG84" s="155">
        <f t="shared" si="6"/>
        <v>0</v>
      </c>
      <c r="BH84" s="155">
        <f t="shared" si="7"/>
        <v>0</v>
      </c>
      <c r="BI84" s="155">
        <f t="shared" si="8"/>
        <v>0</v>
      </c>
      <c r="BJ84" s="14" t="s">
        <v>76</v>
      </c>
      <c r="BK84" s="155">
        <f t="shared" si="9"/>
        <v>0</v>
      </c>
      <c r="BL84" s="14" t="s">
        <v>127</v>
      </c>
      <c r="BM84" s="154" t="s">
        <v>145</v>
      </c>
    </row>
    <row r="85" spans="1:65" s="2" customFormat="1" ht="33" customHeight="1">
      <c r="A85" s="31"/>
      <c r="B85" s="32"/>
      <c r="C85" s="142" t="s">
        <v>146</v>
      </c>
      <c r="D85" s="142" t="s">
        <v>120</v>
      </c>
      <c r="E85" s="143" t="s">
        <v>147</v>
      </c>
      <c r="F85" s="144" t="s">
        <v>148</v>
      </c>
      <c r="G85" s="145" t="s">
        <v>131</v>
      </c>
      <c r="H85" s="146">
        <v>17</v>
      </c>
      <c r="I85" s="147"/>
      <c r="J85" s="148">
        <f t="shared" si="0"/>
        <v>0</v>
      </c>
      <c r="K85" s="144" t="s">
        <v>124</v>
      </c>
      <c r="L85" s="149"/>
      <c r="M85" s="150" t="s">
        <v>19</v>
      </c>
      <c r="N85" s="151" t="s">
        <v>39</v>
      </c>
      <c r="O85" s="61"/>
      <c r="P85" s="152">
        <f t="shared" si="1"/>
        <v>0</v>
      </c>
      <c r="Q85" s="152">
        <v>0</v>
      </c>
      <c r="R85" s="152">
        <f t="shared" si="2"/>
        <v>0</v>
      </c>
      <c r="S85" s="152">
        <v>0</v>
      </c>
      <c r="T85" s="153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54" t="s">
        <v>125</v>
      </c>
      <c r="AT85" s="154" t="s">
        <v>120</v>
      </c>
      <c r="AU85" s="154" t="s">
        <v>68</v>
      </c>
      <c r="AY85" s="14" t="s">
        <v>126</v>
      </c>
      <c r="BE85" s="155">
        <f t="shared" si="4"/>
        <v>0</v>
      </c>
      <c r="BF85" s="155">
        <f t="shared" si="5"/>
        <v>0</v>
      </c>
      <c r="BG85" s="155">
        <f t="shared" si="6"/>
        <v>0</v>
      </c>
      <c r="BH85" s="155">
        <f t="shared" si="7"/>
        <v>0</v>
      </c>
      <c r="BI85" s="155">
        <f t="shared" si="8"/>
        <v>0</v>
      </c>
      <c r="BJ85" s="14" t="s">
        <v>76</v>
      </c>
      <c r="BK85" s="155">
        <f t="shared" si="9"/>
        <v>0</v>
      </c>
      <c r="BL85" s="14" t="s">
        <v>127</v>
      </c>
      <c r="BM85" s="154" t="s">
        <v>149</v>
      </c>
    </row>
    <row r="86" spans="1:65" s="2" customFormat="1" ht="44.25" customHeight="1">
      <c r="A86" s="31"/>
      <c r="B86" s="32"/>
      <c r="C86" s="156" t="s">
        <v>150</v>
      </c>
      <c r="D86" s="156" t="s">
        <v>134</v>
      </c>
      <c r="E86" s="157" t="s">
        <v>151</v>
      </c>
      <c r="F86" s="158" t="s">
        <v>152</v>
      </c>
      <c r="G86" s="159" t="s">
        <v>131</v>
      </c>
      <c r="H86" s="160">
        <v>17</v>
      </c>
      <c r="I86" s="161"/>
      <c r="J86" s="162">
        <f t="shared" si="0"/>
        <v>0</v>
      </c>
      <c r="K86" s="158" t="s">
        <v>124</v>
      </c>
      <c r="L86" s="36"/>
      <c r="M86" s="163" t="s">
        <v>19</v>
      </c>
      <c r="N86" s="164" t="s">
        <v>39</v>
      </c>
      <c r="O86" s="61"/>
      <c r="P86" s="152">
        <f t="shared" si="1"/>
        <v>0</v>
      </c>
      <c r="Q86" s="152">
        <v>0</v>
      </c>
      <c r="R86" s="152">
        <f t="shared" si="2"/>
        <v>0</v>
      </c>
      <c r="S86" s="152">
        <v>0</v>
      </c>
      <c r="T86" s="153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54" t="s">
        <v>127</v>
      </c>
      <c r="AT86" s="154" t="s">
        <v>134</v>
      </c>
      <c r="AU86" s="154" t="s">
        <v>68</v>
      </c>
      <c r="AY86" s="14" t="s">
        <v>126</v>
      </c>
      <c r="BE86" s="155">
        <f t="shared" si="4"/>
        <v>0</v>
      </c>
      <c r="BF86" s="155">
        <f t="shared" si="5"/>
        <v>0</v>
      </c>
      <c r="BG86" s="155">
        <f t="shared" si="6"/>
        <v>0</v>
      </c>
      <c r="BH86" s="155">
        <f t="shared" si="7"/>
        <v>0</v>
      </c>
      <c r="BI86" s="155">
        <f t="shared" si="8"/>
        <v>0</v>
      </c>
      <c r="BJ86" s="14" t="s">
        <v>76</v>
      </c>
      <c r="BK86" s="155">
        <f t="shared" si="9"/>
        <v>0</v>
      </c>
      <c r="BL86" s="14" t="s">
        <v>127</v>
      </c>
      <c r="BM86" s="154" t="s">
        <v>153</v>
      </c>
    </row>
    <row r="87" spans="1:65" s="2" customFormat="1" ht="48">
      <c r="A87" s="31"/>
      <c r="B87" s="32"/>
      <c r="C87" s="142" t="s">
        <v>125</v>
      </c>
      <c r="D87" s="142" t="s">
        <v>120</v>
      </c>
      <c r="E87" s="143" t="s">
        <v>154</v>
      </c>
      <c r="F87" s="144" t="s">
        <v>155</v>
      </c>
      <c r="G87" s="145" t="s">
        <v>131</v>
      </c>
      <c r="H87" s="146">
        <v>10</v>
      </c>
      <c r="I87" s="147"/>
      <c r="J87" s="148">
        <f t="shared" si="0"/>
        <v>0</v>
      </c>
      <c r="K87" s="144" t="s">
        <v>124</v>
      </c>
      <c r="L87" s="149"/>
      <c r="M87" s="150" t="s">
        <v>19</v>
      </c>
      <c r="N87" s="151" t="s">
        <v>39</v>
      </c>
      <c r="O87" s="61"/>
      <c r="P87" s="152">
        <f t="shared" si="1"/>
        <v>0</v>
      </c>
      <c r="Q87" s="152">
        <v>0</v>
      </c>
      <c r="R87" s="152">
        <f t="shared" si="2"/>
        <v>0</v>
      </c>
      <c r="S87" s="152">
        <v>0</v>
      </c>
      <c r="T87" s="153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54" t="s">
        <v>125</v>
      </c>
      <c r="AT87" s="154" t="s">
        <v>120</v>
      </c>
      <c r="AU87" s="154" t="s">
        <v>68</v>
      </c>
      <c r="AY87" s="14" t="s">
        <v>126</v>
      </c>
      <c r="BE87" s="155">
        <f t="shared" si="4"/>
        <v>0</v>
      </c>
      <c r="BF87" s="155">
        <f t="shared" si="5"/>
        <v>0</v>
      </c>
      <c r="BG87" s="155">
        <f t="shared" si="6"/>
        <v>0</v>
      </c>
      <c r="BH87" s="155">
        <f t="shared" si="7"/>
        <v>0</v>
      </c>
      <c r="BI87" s="155">
        <f t="shared" si="8"/>
        <v>0</v>
      </c>
      <c r="BJ87" s="14" t="s">
        <v>76</v>
      </c>
      <c r="BK87" s="155">
        <f t="shared" si="9"/>
        <v>0</v>
      </c>
      <c r="BL87" s="14" t="s">
        <v>127</v>
      </c>
      <c r="BM87" s="154" t="s">
        <v>156</v>
      </c>
    </row>
    <row r="88" spans="1:65" s="2" customFormat="1" ht="78">
      <c r="A88" s="31"/>
      <c r="B88" s="32"/>
      <c r="C88" s="33"/>
      <c r="D88" s="165" t="s">
        <v>157</v>
      </c>
      <c r="E88" s="33"/>
      <c r="F88" s="166" t="s">
        <v>158</v>
      </c>
      <c r="G88" s="33"/>
      <c r="H88" s="33"/>
      <c r="I88" s="167"/>
      <c r="J88" s="33"/>
      <c r="K88" s="33"/>
      <c r="L88" s="36"/>
      <c r="M88" s="168"/>
      <c r="N88" s="169"/>
      <c r="O88" s="61"/>
      <c r="P88" s="61"/>
      <c r="Q88" s="61"/>
      <c r="R88" s="61"/>
      <c r="S88" s="61"/>
      <c r="T88" s="62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T88" s="14" t="s">
        <v>157</v>
      </c>
      <c r="AU88" s="14" t="s">
        <v>68</v>
      </c>
    </row>
    <row r="89" spans="1:65" s="2" customFormat="1" ht="48">
      <c r="A89" s="31"/>
      <c r="B89" s="32"/>
      <c r="C89" s="142" t="s">
        <v>159</v>
      </c>
      <c r="D89" s="142" t="s">
        <v>120</v>
      </c>
      <c r="E89" s="143" t="s">
        <v>160</v>
      </c>
      <c r="F89" s="144" t="s">
        <v>161</v>
      </c>
      <c r="G89" s="145" t="s">
        <v>131</v>
      </c>
      <c r="H89" s="146">
        <v>10</v>
      </c>
      <c r="I89" s="147"/>
      <c r="J89" s="148">
        <f t="shared" ref="J89:J96" si="10">ROUND(I89*H89,2)</f>
        <v>0</v>
      </c>
      <c r="K89" s="144" t="s">
        <v>124</v>
      </c>
      <c r="L89" s="149"/>
      <c r="M89" s="150" t="s">
        <v>19</v>
      </c>
      <c r="N89" s="151" t="s">
        <v>39</v>
      </c>
      <c r="O89" s="61"/>
      <c r="P89" s="152">
        <f t="shared" ref="P89:P96" si="11">O89*H89</f>
        <v>0</v>
      </c>
      <c r="Q89" s="152">
        <v>0</v>
      </c>
      <c r="R89" s="152">
        <f t="shared" ref="R89:R96" si="12">Q89*H89</f>
        <v>0</v>
      </c>
      <c r="S89" s="152">
        <v>0</v>
      </c>
      <c r="T89" s="153">
        <f t="shared" ref="T89:T96" si="13">S89*H89</f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54" t="s">
        <v>125</v>
      </c>
      <c r="AT89" s="154" t="s">
        <v>120</v>
      </c>
      <c r="AU89" s="154" t="s">
        <v>68</v>
      </c>
      <c r="AY89" s="14" t="s">
        <v>126</v>
      </c>
      <c r="BE89" s="155">
        <f t="shared" ref="BE89:BE96" si="14">IF(N89="základní",J89,0)</f>
        <v>0</v>
      </c>
      <c r="BF89" s="155">
        <f t="shared" ref="BF89:BF96" si="15">IF(N89="snížená",J89,0)</f>
        <v>0</v>
      </c>
      <c r="BG89" s="155">
        <f t="shared" ref="BG89:BG96" si="16">IF(N89="zákl. přenesená",J89,0)</f>
        <v>0</v>
      </c>
      <c r="BH89" s="155">
        <f t="shared" ref="BH89:BH96" si="17">IF(N89="sníž. přenesená",J89,0)</f>
        <v>0</v>
      </c>
      <c r="BI89" s="155">
        <f t="shared" ref="BI89:BI96" si="18">IF(N89="nulová",J89,0)</f>
        <v>0</v>
      </c>
      <c r="BJ89" s="14" t="s">
        <v>76</v>
      </c>
      <c r="BK89" s="155">
        <f t="shared" ref="BK89:BK96" si="19">ROUND(I89*H89,2)</f>
        <v>0</v>
      </c>
      <c r="BL89" s="14" t="s">
        <v>127</v>
      </c>
      <c r="BM89" s="154" t="s">
        <v>162</v>
      </c>
    </row>
    <row r="90" spans="1:65" s="2" customFormat="1" ht="44.25" customHeight="1">
      <c r="A90" s="31"/>
      <c r="B90" s="32"/>
      <c r="C90" s="156" t="s">
        <v>163</v>
      </c>
      <c r="D90" s="156" t="s">
        <v>134</v>
      </c>
      <c r="E90" s="157" t="s">
        <v>164</v>
      </c>
      <c r="F90" s="158" t="s">
        <v>165</v>
      </c>
      <c r="G90" s="159" t="s">
        <v>131</v>
      </c>
      <c r="H90" s="160">
        <v>3</v>
      </c>
      <c r="I90" s="161"/>
      <c r="J90" s="162">
        <f t="shared" si="10"/>
        <v>0</v>
      </c>
      <c r="K90" s="158" t="s">
        <v>124</v>
      </c>
      <c r="L90" s="36"/>
      <c r="M90" s="163" t="s">
        <v>19</v>
      </c>
      <c r="N90" s="164" t="s">
        <v>39</v>
      </c>
      <c r="O90" s="61"/>
      <c r="P90" s="152">
        <f t="shared" si="11"/>
        <v>0</v>
      </c>
      <c r="Q90" s="152">
        <v>0</v>
      </c>
      <c r="R90" s="152">
        <f t="shared" si="12"/>
        <v>0</v>
      </c>
      <c r="S90" s="152">
        <v>0</v>
      </c>
      <c r="T90" s="153">
        <f t="shared" si="1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54" t="s">
        <v>127</v>
      </c>
      <c r="AT90" s="154" t="s">
        <v>134</v>
      </c>
      <c r="AU90" s="154" t="s">
        <v>68</v>
      </c>
      <c r="AY90" s="14" t="s">
        <v>126</v>
      </c>
      <c r="BE90" s="155">
        <f t="shared" si="14"/>
        <v>0</v>
      </c>
      <c r="BF90" s="155">
        <f t="shared" si="15"/>
        <v>0</v>
      </c>
      <c r="BG90" s="155">
        <f t="shared" si="16"/>
        <v>0</v>
      </c>
      <c r="BH90" s="155">
        <f t="shared" si="17"/>
        <v>0</v>
      </c>
      <c r="BI90" s="155">
        <f t="shared" si="18"/>
        <v>0</v>
      </c>
      <c r="BJ90" s="14" t="s">
        <v>76</v>
      </c>
      <c r="BK90" s="155">
        <f t="shared" si="19"/>
        <v>0</v>
      </c>
      <c r="BL90" s="14" t="s">
        <v>127</v>
      </c>
      <c r="BM90" s="154" t="s">
        <v>166</v>
      </c>
    </row>
    <row r="91" spans="1:65" s="2" customFormat="1" ht="16.5" customHeight="1">
      <c r="A91" s="31"/>
      <c r="B91" s="32"/>
      <c r="C91" s="142" t="s">
        <v>167</v>
      </c>
      <c r="D91" s="142" t="s">
        <v>120</v>
      </c>
      <c r="E91" s="143" t="s">
        <v>168</v>
      </c>
      <c r="F91" s="144" t="s">
        <v>169</v>
      </c>
      <c r="G91" s="145" t="s">
        <v>131</v>
      </c>
      <c r="H91" s="146">
        <v>3</v>
      </c>
      <c r="I91" s="147"/>
      <c r="J91" s="148">
        <f t="shared" si="10"/>
        <v>0</v>
      </c>
      <c r="K91" s="144" t="s">
        <v>19</v>
      </c>
      <c r="L91" s="149"/>
      <c r="M91" s="150" t="s">
        <v>19</v>
      </c>
      <c r="N91" s="151" t="s">
        <v>39</v>
      </c>
      <c r="O91" s="61"/>
      <c r="P91" s="152">
        <f t="shared" si="11"/>
        <v>0</v>
      </c>
      <c r="Q91" s="152">
        <v>0</v>
      </c>
      <c r="R91" s="152">
        <f t="shared" si="12"/>
        <v>0</v>
      </c>
      <c r="S91" s="152">
        <v>0</v>
      </c>
      <c r="T91" s="153">
        <f t="shared" si="1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54" t="s">
        <v>125</v>
      </c>
      <c r="AT91" s="154" t="s">
        <v>120</v>
      </c>
      <c r="AU91" s="154" t="s">
        <v>68</v>
      </c>
      <c r="AY91" s="14" t="s">
        <v>126</v>
      </c>
      <c r="BE91" s="155">
        <f t="shared" si="14"/>
        <v>0</v>
      </c>
      <c r="BF91" s="155">
        <f t="shared" si="15"/>
        <v>0</v>
      </c>
      <c r="BG91" s="155">
        <f t="shared" si="16"/>
        <v>0</v>
      </c>
      <c r="BH91" s="155">
        <f t="shared" si="17"/>
        <v>0</v>
      </c>
      <c r="BI91" s="155">
        <f t="shared" si="18"/>
        <v>0</v>
      </c>
      <c r="BJ91" s="14" t="s">
        <v>76</v>
      </c>
      <c r="BK91" s="155">
        <f t="shared" si="19"/>
        <v>0</v>
      </c>
      <c r="BL91" s="14" t="s">
        <v>127</v>
      </c>
      <c r="BM91" s="154" t="s">
        <v>170</v>
      </c>
    </row>
    <row r="92" spans="1:65" s="2" customFormat="1" ht="24">
      <c r="A92" s="31"/>
      <c r="B92" s="32"/>
      <c r="C92" s="156" t="s">
        <v>171</v>
      </c>
      <c r="D92" s="156" t="s">
        <v>134</v>
      </c>
      <c r="E92" s="157" t="s">
        <v>172</v>
      </c>
      <c r="F92" s="158" t="s">
        <v>173</v>
      </c>
      <c r="G92" s="159" t="s">
        <v>131</v>
      </c>
      <c r="H92" s="160">
        <v>16</v>
      </c>
      <c r="I92" s="161"/>
      <c r="J92" s="162">
        <f t="shared" si="10"/>
        <v>0</v>
      </c>
      <c r="K92" s="158" t="s">
        <v>124</v>
      </c>
      <c r="L92" s="36"/>
      <c r="M92" s="163" t="s">
        <v>19</v>
      </c>
      <c r="N92" s="164" t="s">
        <v>39</v>
      </c>
      <c r="O92" s="61"/>
      <c r="P92" s="152">
        <f t="shared" si="11"/>
        <v>0</v>
      </c>
      <c r="Q92" s="152">
        <v>0</v>
      </c>
      <c r="R92" s="152">
        <f t="shared" si="12"/>
        <v>0</v>
      </c>
      <c r="S92" s="152">
        <v>0</v>
      </c>
      <c r="T92" s="153">
        <f t="shared" si="1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54" t="s">
        <v>127</v>
      </c>
      <c r="AT92" s="154" t="s">
        <v>134</v>
      </c>
      <c r="AU92" s="154" t="s">
        <v>68</v>
      </c>
      <c r="AY92" s="14" t="s">
        <v>126</v>
      </c>
      <c r="BE92" s="155">
        <f t="shared" si="14"/>
        <v>0</v>
      </c>
      <c r="BF92" s="155">
        <f t="shared" si="15"/>
        <v>0</v>
      </c>
      <c r="BG92" s="155">
        <f t="shared" si="16"/>
        <v>0</v>
      </c>
      <c r="BH92" s="155">
        <f t="shared" si="17"/>
        <v>0</v>
      </c>
      <c r="BI92" s="155">
        <f t="shared" si="18"/>
        <v>0</v>
      </c>
      <c r="BJ92" s="14" t="s">
        <v>76</v>
      </c>
      <c r="BK92" s="155">
        <f t="shared" si="19"/>
        <v>0</v>
      </c>
      <c r="BL92" s="14" t="s">
        <v>127</v>
      </c>
      <c r="BM92" s="154" t="s">
        <v>174</v>
      </c>
    </row>
    <row r="93" spans="1:65" s="2" customFormat="1" ht="33" customHeight="1">
      <c r="A93" s="31"/>
      <c r="B93" s="32"/>
      <c r="C93" s="142" t="s">
        <v>175</v>
      </c>
      <c r="D93" s="142" t="s">
        <v>120</v>
      </c>
      <c r="E93" s="143" t="s">
        <v>176</v>
      </c>
      <c r="F93" s="144" t="s">
        <v>177</v>
      </c>
      <c r="G93" s="145" t="s">
        <v>131</v>
      </c>
      <c r="H93" s="146">
        <v>16</v>
      </c>
      <c r="I93" s="147"/>
      <c r="J93" s="148">
        <f t="shared" si="10"/>
        <v>0</v>
      </c>
      <c r="K93" s="144" t="s">
        <v>124</v>
      </c>
      <c r="L93" s="149"/>
      <c r="M93" s="150" t="s">
        <v>19</v>
      </c>
      <c r="N93" s="151" t="s">
        <v>39</v>
      </c>
      <c r="O93" s="61"/>
      <c r="P93" s="152">
        <f t="shared" si="11"/>
        <v>0</v>
      </c>
      <c r="Q93" s="152">
        <v>0</v>
      </c>
      <c r="R93" s="152">
        <f t="shared" si="12"/>
        <v>0</v>
      </c>
      <c r="S93" s="152">
        <v>0</v>
      </c>
      <c r="T93" s="153">
        <f t="shared" si="1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54" t="s">
        <v>125</v>
      </c>
      <c r="AT93" s="154" t="s">
        <v>120</v>
      </c>
      <c r="AU93" s="154" t="s">
        <v>68</v>
      </c>
      <c r="AY93" s="14" t="s">
        <v>126</v>
      </c>
      <c r="BE93" s="155">
        <f t="shared" si="14"/>
        <v>0</v>
      </c>
      <c r="BF93" s="155">
        <f t="shared" si="15"/>
        <v>0</v>
      </c>
      <c r="BG93" s="155">
        <f t="shared" si="16"/>
        <v>0</v>
      </c>
      <c r="BH93" s="155">
        <f t="shared" si="17"/>
        <v>0</v>
      </c>
      <c r="BI93" s="155">
        <f t="shared" si="18"/>
        <v>0</v>
      </c>
      <c r="BJ93" s="14" t="s">
        <v>76</v>
      </c>
      <c r="BK93" s="155">
        <f t="shared" si="19"/>
        <v>0</v>
      </c>
      <c r="BL93" s="14" t="s">
        <v>127</v>
      </c>
      <c r="BM93" s="154" t="s">
        <v>178</v>
      </c>
    </row>
    <row r="94" spans="1:65" s="2" customFormat="1" ht="33" customHeight="1">
      <c r="A94" s="31"/>
      <c r="B94" s="32"/>
      <c r="C94" s="156" t="s">
        <v>179</v>
      </c>
      <c r="D94" s="156" t="s">
        <v>134</v>
      </c>
      <c r="E94" s="157" t="s">
        <v>180</v>
      </c>
      <c r="F94" s="158" t="s">
        <v>181</v>
      </c>
      <c r="G94" s="159" t="s">
        <v>131</v>
      </c>
      <c r="H94" s="160">
        <v>29</v>
      </c>
      <c r="I94" s="161"/>
      <c r="J94" s="162">
        <f t="shared" si="10"/>
        <v>0</v>
      </c>
      <c r="K94" s="158" t="s">
        <v>124</v>
      </c>
      <c r="L94" s="36"/>
      <c r="M94" s="163" t="s">
        <v>19</v>
      </c>
      <c r="N94" s="164" t="s">
        <v>39</v>
      </c>
      <c r="O94" s="61"/>
      <c r="P94" s="152">
        <f t="shared" si="11"/>
        <v>0</v>
      </c>
      <c r="Q94" s="152">
        <v>0</v>
      </c>
      <c r="R94" s="152">
        <f t="shared" si="12"/>
        <v>0</v>
      </c>
      <c r="S94" s="152">
        <v>0</v>
      </c>
      <c r="T94" s="153">
        <f t="shared" si="1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54" t="s">
        <v>127</v>
      </c>
      <c r="AT94" s="154" t="s">
        <v>134</v>
      </c>
      <c r="AU94" s="154" t="s">
        <v>68</v>
      </c>
      <c r="AY94" s="14" t="s">
        <v>126</v>
      </c>
      <c r="BE94" s="155">
        <f t="shared" si="14"/>
        <v>0</v>
      </c>
      <c r="BF94" s="155">
        <f t="shared" si="15"/>
        <v>0</v>
      </c>
      <c r="BG94" s="155">
        <f t="shared" si="16"/>
        <v>0</v>
      </c>
      <c r="BH94" s="155">
        <f t="shared" si="17"/>
        <v>0</v>
      </c>
      <c r="BI94" s="155">
        <f t="shared" si="18"/>
        <v>0</v>
      </c>
      <c r="BJ94" s="14" t="s">
        <v>76</v>
      </c>
      <c r="BK94" s="155">
        <f t="shared" si="19"/>
        <v>0</v>
      </c>
      <c r="BL94" s="14" t="s">
        <v>127</v>
      </c>
      <c r="BM94" s="154" t="s">
        <v>182</v>
      </c>
    </row>
    <row r="95" spans="1:65" s="2" customFormat="1" ht="36">
      <c r="A95" s="31"/>
      <c r="B95" s="32"/>
      <c r="C95" s="142" t="s">
        <v>8</v>
      </c>
      <c r="D95" s="142" t="s">
        <v>120</v>
      </c>
      <c r="E95" s="143" t="s">
        <v>183</v>
      </c>
      <c r="F95" s="144" t="s">
        <v>184</v>
      </c>
      <c r="G95" s="145" t="s">
        <v>131</v>
      </c>
      <c r="H95" s="146">
        <v>29</v>
      </c>
      <c r="I95" s="147"/>
      <c r="J95" s="148">
        <f t="shared" si="10"/>
        <v>0</v>
      </c>
      <c r="K95" s="144" t="s">
        <v>124</v>
      </c>
      <c r="L95" s="149"/>
      <c r="M95" s="150" t="s">
        <v>19</v>
      </c>
      <c r="N95" s="151" t="s">
        <v>39</v>
      </c>
      <c r="O95" s="61"/>
      <c r="P95" s="152">
        <f t="shared" si="11"/>
        <v>0</v>
      </c>
      <c r="Q95" s="152">
        <v>0</v>
      </c>
      <c r="R95" s="152">
        <f t="shared" si="12"/>
        <v>0</v>
      </c>
      <c r="S95" s="152">
        <v>0</v>
      </c>
      <c r="T95" s="153">
        <f t="shared" si="1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54" t="s">
        <v>125</v>
      </c>
      <c r="AT95" s="154" t="s">
        <v>120</v>
      </c>
      <c r="AU95" s="154" t="s">
        <v>68</v>
      </c>
      <c r="AY95" s="14" t="s">
        <v>126</v>
      </c>
      <c r="BE95" s="155">
        <f t="shared" si="14"/>
        <v>0</v>
      </c>
      <c r="BF95" s="155">
        <f t="shared" si="15"/>
        <v>0</v>
      </c>
      <c r="BG95" s="155">
        <f t="shared" si="16"/>
        <v>0</v>
      </c>
      <c r="BH95" s="155">
        <f t="shared" si="17"/>
        <v>0</v>
      </c>
      <c r="BI95" s="155">
        <f t="shared" si="18"/>
        <v>0</v>
      </c>
      <c r="BJ95" s="14" t="s">
        <v>76</v>
      </c>
      <c r="BK95" s="155">
        <f t="shared" si="19"/>
        <v>0</v>
      </c>
      <c r="BL95" s="14" t="s">
        <v>127</v>
      </c>
      <c r="BM95" s="154" t="s">
        <v>185</v>
      </c>
    </row>
    <row r="96" spans="1:65" s="2" customFormat="1" ht="48">
      <c r="A96" s="31"/>
      <c r="B96" s="32"/>
      <c r="C96" s="142" t="s">
        <v>186</v>
      </c>
      <c r="D96" s="142" t="s">
        <v>120</v>
      </c>
      <c r="E96" s="143" t="s">
        <v>187</v>
      </c>
      <c r="F96" s="144" t="s">
        <v>188</v>
      </c>
      <c r="G96" s="145" t="s">
        <v>131</v>
      </c>
      <c r="H96" s="146">
        <v>2</v>
      </c>
      <c r="I96" s="147"/>
      <c r="J96" s="148">
        <f t="shared" si="10"/>
        <v>0</v>
      </c>
      <c r="K96" s="144" t="s">
        <v>124</v>
      </c>
      <c r="L96" s="149"/>
      <c r="M96" s="150" t="s">
        <v>19</v>
      </c>
      <c r="N96" s="151" t="s">
        <v>39</v>
      </c>
      <c r="O96" s="61"/>
      <c r="P96" s="152">
        <f t="shared" si="11"/>
        <v>0</v>
      </c>
      <c r="Q96" s="152">
        <v>0</v>
      </c>
      <c r="R96" s="152">
        <f t="shared" si="12"/>
        <v>0</v>
      </c>
      <c r="S96" s="152">
        <v>0</v>
      </c>
      <c r="T96" s="153">
        <f t="shared" si="1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54" t="s">
        <v>125</v>
      </c>
      <c r="AT96" s="154" t="s">
        <v>120</v>
      </c>
      <c r="AU96" s="154" t="s">
        <v>68</v>
      </c>
      <c r="AY96" s="14" t="s">
        <v>126</v>
      </c>
      <c r="BE96" s="155">
        <f t="shared" si="14"/>
        <v>0</v>
      </c>
      <c r="BF96" s="155">
        <f t="shared" si="15"/>
        <v>0</v>
      </c>
      <c r="BG96" s="155">
        <f t="shared" si="16"/>
        <v>0</v>
      </c>
      <c r="BH96" s="155">
        <f t="shared" si="17"/>
        <v>0</v>
      </c>
      <c r="BI96" s="155">
        <f t="shared" si="18"/>
        <v>0</v>
      </c>
      <c r="BJ96" s="14" t="s">
        <v>76</v>
      </c>
      <c r="BK96" s="155">
        <f t="shared" si="19"/>
        <v>0</v>
      </c>
      <c r="BL96" s="14" t="s">
        <v>127</v>
      </c>
      <c r="BM96" s="154" t="s">
        <v>189</v>
      </c>
    </row>
    <row r="97" spans="1:65" s="2" customFormat="1" ht="78">
      <c r="A97" s="31"/>
      <c r="B97" s="32"/>
      <c r="C97" s="33"/>
      <c r="D97" s="165" t="s">
        <v>157</v>
      </c>
      <c r="E97" s="33"/>
      <c r="F97" s="166" t="s">
        <v>158</v>
      </c>
      <c r="G97" s="33"/>
      <c r="H97" s="33"/>
      <c r="I97" s="167"/>
      <c r="J97" s="33"/>
      <c r="K97" s="33"/>
      <c r="L97" s="36"/>
      <c r="M97" s="168"/>
      <c r="N97" s="169"/>
      <c r="O97" s="61"/>
      <c r="P97" s="61"/>
      <c r="Q97" s="61"/>
      <c r="R97" s="61"/>
      <c r="S97" s="61"/>
      <c r="T97" s="62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T97" s="14" t="s">
        <v>157</v>
      </c>
      <c r="AU97" s="14" t="s">
        <v>68</v>
      </c>
    </row>
    <row r="98" spans="1:65" s="2" customFormat="1" ht="48">
      <c r="A98" s="31"/>
      <c r="B98" s="32"/>
      <c r="C98" s="142" t="s">
        <v>190</v>
      </c>
      <c r="D98" s="142" t="s">
        <v>120</v>
      </c>
      <c r="E98" s="143" t="s">
        <v>191</v>
      </c>
      <c r="F98" s="144" t="s">
        <v>192</v>
      </c>
      <c r="G98" s="145" t="s">
        <v>131</v>
      </c>
      <c r="H98" s="146">
        <v>43</v>
      </c>
      <c r="I98" s="147"/>
      <c r="J98" s="148">
        <f>ROUND(I98*H98,2)</f>
        <v>0</v>
      </c>
      <c r="K98" s="144" t="s">
        <v>124</v>
      </c>
      <c r="L98" s="149"/>
      <c r="M98" s="150" t="s">
        <v>19</v>
      </c>
      <c r="N98" s="151" t="s">
        <v>39</v>
      </c>
      <c r="O98" s="61"/>
      <c r="P98" s="152">
        <f>O98*H98</f>
        <v>0</v>
      </c>
      <c r="Q98" s="152">
        <v>0</v>
      </c>
      <c r="R98" s="152">
        <f>Q98*H98</f>
        <v>0</v>
      </c>
      <c r="S98" s="152">
        <v>0</v>
      </c>
      <c r="T98" s="153">
        <f>S98*H98</f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54" t="s">
        <v>125</v>
      </c>
      <c r="AT98" s="154" t="s">
        <v>120</v>
      </c>
      <c r="AU98" s="154" t="s">
        <v>68</v>
      </c>
      <c r="AY98" s="14" t="s">
        <v>126</v>
      </c>
      <c r="BE98" s="155">
        <f>IF(N98="základní",J98,0)</f>
        <v>0</v>
      </c>
      <c r="BF98" s="155">
        <f>IF(N98="snížená",J98,0)</f>
        <v>0</v>
      </c>
      <c r="BG98" s="155">
        <f>IF(N98="zákl. přenesená",J98,0)</f>
        <v>0</v>
      </c>
      <c r="BH98" s="155">
        <f>IF(N98="sníž. přenesená",J98,0)</f>
        <v>0</v>
      </c>
      <c r="BI98" s="155">
        <f>IF(N98="nulová",J98,0)</f>
        <v>0</v>
      </c>
      <c r="BJ98" s="14" t="s">
        <v>76</v>
      </c>
      <c r="BK98" s="155">
        <f>ROUND(I98*H98,2)</f>
        <v>0</v>
      </c>
      <c r="BL98" s="14" t="s">
        <v>127</v>
      </c>
      <c r="BM98" s="154" t="s">
        <v>193</v>
      </c>
    </row>
    <row r="99" spans="1:65" s="2" customFormat="1" ht="78">
      <c r="A99" s="31"/>
      <c r="B99" s="32"/>
      <c r="C99" s="33"/>
      <c r="D99" s="165" t="s">
        <v>157</v>
      </c>
      <c r="E99" s="33"/>
      <c r="F99" s="166" t="s">
        <v>158</v>
      </c>
      <c r="G99" s="33"/>
      <c r="H99" s="33"/>
      <c r="I99" s="167"/>
      <c r="J99" s="33"/>
      <c r="K99" s="33"/>
      <c r="L99" s="36"/>
      <c r="M99" s="168"/>
      <c r="N99" s="169"/>
      <c r="O99" s="61"/>
      <c r="P99" s="61"/>
      <c r="Q99" s="61"/>
      <c r="R99" s="61"/>
      <c r="S99" s="61"/>
      <c r="T99" s="62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T99" s="14" t="s">
        <v>157</v>
      </c>
      <c r="AU99" s="14" t="s">
        <v>68</v>
      </c>
    </row>
    <row r="100" spans="1:65" s="2" customFormat="1" ht="33" customHeight="1">
      <c r="A100" s="31"/>
      <c r="B100" s="32"/>
      <c r="C100" s="156" t="s">
        <v>194</v>
      </c>
      <c r="D100" s="156" t="s">
        <v>134</v>
      </c>
      <c r="E100" s="157" t="s">
        <v>195</v>
      </c>
      <c r="F100" s="158" t="s">
        <v>196</v>
      </c>
      <c r="G100" s="159" t="s">
        <v>123</v>
      </c>
      <c r="H100" s="160">
        <v>586</v>
      </c>
      <c r="I100" s="161"/>
      <c r="J100" s="162">
        <f t="shared" ref="J100:J132" si="20">ROUND(I100*H100,2)</f>
        <v>0</v>
      </c>
      <c r="K100" s="158" t="s">
        <v>124</v>
      </c>
      <c r="L100" s="36"/>
      <c r="M100" s="163" t="s">
        <v>19</v>
      </c>
      <c r="N100" s="164" t="s">
        <v>39</v>
      </c>
      <c r="O100" s="61"/>
      <c r="P100" s="152">
        <f t="shared" ref="P100:P132" si="21">O100*H100</f>
        <v>0</v>
      </c>
      <c r="Q100" s="152">
        <v>0</v>
      </c>
      <c r="R100" s="152">
        <f t="shared" ref="R100:R132" si="22">Q100*H100</f>
        <v>0</v>
      </c>
      <c r="S100" s="152">
        <v>0</v>
      </c>
      <c r="T100" s="153">
        <f t="shared" ref="T100:T132" si="23"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54" t="s">
        <v>127</v>
      </c>
      <c r="AT100" s="154" t="s">
        <v>134</v>
      </c>
      <c r="AU100" s="154" t="s">
        <v>68</v>
      </c>
      <c r="AY100" s="14" t="s">
        <v>126</v>
      </c>
      <c r="BE100" s="155">
        <f t="shared" ref="BE100:BE132" si="24">IF(N100="základní",J100,0)</f>
        <v>0</v>
      </c>
      <c r="BF100" s="155">
        <f t="shared" ref="BF100:BF132" si="25">IF(N100="snížená",J100,0)</f>
        <v>0</v>
      </c>
      <c r="BG100" s="155">
        <f t="shared" ref="BG100:BG132" si="26">IF(N100="zákl. přenesená",J100,0)</f>
        <v>0</v>
      </c>
      <c r="BH100" s="155">
        <f t="shared" ref="BH100:BH132" si="27">IF(N100="sníž. přenesená",J100,0)</f>
        <v>0</v>
      </c>
      <c r="BI100" s="155">
        <f t="shared" ref="BI100:BI132" si="28">IF(N100="nulová",J100,0)</f>
        <v>0</v>
      </c>
      <c r="BJ100" s="14" t="s">
        <v>76</v>
      </c>
      <c r="BK100" s="155">
        <f t="shared" ref="BK100:BK132" si="29">ROUND(I100*H100,2)</f>
        <v>0</v>
      </c>
      <c r="BL100" s="14" t="s">
        <v>127</v>
      </c>
      <c r="BM100" s="154" t="s">
        <v>197</v>
      </c>
    </row>
    <row r="101" spans="1:65" s="2" customFormat="1" ht="78" customHeight="1">
      <c r="A101" s="31"/>
      <c r="B101" s="32"/>
      <c r="C101" s="156" t="s">
        <v>198</v>
      </c>
      <c r="D101" s="156" t="s">
        <v>134</v>
      </c>
      <c r="E101" s="157" t="s">
        <v>199</v>
      </c>
      <c r="F101" s="158" t="s">
        <v>200</v>
      </c>
      <c r="G101" s="159" t="s">
        <v>131</v>
      </c>
      <c r="H101" s="160">
        <v>71</v>
      </c>
      <c r="I101" s="161"/>
      <c r="J101" s="162">
        <f t="shared" si="20"/>
        <v>0</v>
      </c>
      <c r="K101" s="158" t="s">
        <v>124</v>
      </c>
      <c r="L101" s="36"/>
      <c r="M101" s="163" t="s">
        <v>19</v>
      </c>
      <c r="N101" s="164" t="s">
        <v>39</v>
      </c>
      <c r="O101" s="61"/>
      <c r="P101" s="152">
        <f t="shared" si="21"/>
        <v>0</v>
      </c>
      <c r="Q101" s="152">
        <v>0</v>
      </c>
      <c r="R101" s="152">
        <f t="shared" si="22"/>
        <v>0</v>
      </c>
      <c r="S101" s="152">
        <v>0</v>
      </c>
      <c r="T101" s="153">
        <f t="shared" si="23"/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54" t="s">
        <v>127</v>
      </c>
      <c r="AT101" s="154" t="s">
        <v>134</v>
      </c>
      <c r="AU101" s="154" t="s">
        <v>68</v>
      </c>
      <c r="AY101" s="14" t="s">
        <v>126</v>
      </c>
      <c r="BE101" s="155">
        <f t="shared" si="24"/>
        <v>0</v>
      </c>
      <c r="BF101" s="155">
        <f t="shared" si="25"/>
        <v>0</v>
      </c>
      <c r="BG101" s="155">
        <f t="shared" si="26"/>
        <v>0</v>
      </c>
      <c r="BH101" s="155">
        <f t="shared" si="27"/>
        <v>0</v>
      </c>
      <c r="BI101" s="155">
        <f t="shared" si="28"/>
        <v>0</v>
      </c>
      <c r="BJ101" s="14" t="s">
        <v>76</v>
      </c>
      <c r="BK101" s="155">
        <f t="shared" si="29"/>
        <v>0</v>
      </c>
      <c r="BL101" s="14" t="s">
        <v>127</v>
      </c>
      <c r="BM101" s="154" t="s">
        <v>201</v>
      </c>
    </row>
    <row r="102" spans="1:65" s="2" customFormat="1" ht="36">
      <c r="A102" s="31"/>
      <c r="B102" s="32"/>
      <c r="C102" s="142" t="s">
        <v>202</v>
      </c>
      <c r="D102" s="142" t="s">
        <v>120</v>
      </c>
      <c r="E102" s="143" t="s">
        <v>203</v>
      </c>
      <c r="F102" s="144" t="s">
        <v>204</v>
      </c>
      <c r="G102" s="145" t="s">
        <v>123</v>
      </c>
      <c r="H102" s="146">
        <v>1325</v>
      </c>
      <c r="I102" s="147"/>
      <c r="J102" s="148">
        <f t="shared" si="20"/>
        <v>0</v>
      </c>
      <c r="K102" s="144" t="s">
        <v>124</v>
      </c>
      <c r="L102" s="149"/>
      <c r="M102" s="150" t="s">
        <v>19</v>
      </c>
      <c r="N102" s="151" t="s">
        <v>39</v>
      </c>
      <c r="O102" s="61"/>
      <c r="P102" s="152">
        <f t="shared" si="21"/>
        <v>0</v>
      </c>
      <c r="Q102" s="152">
        <v>0</v>
      </c>
      <c r="R102" s="152">
        <f t="shared" si="22"/>
        <v>0</v>
      </c>
      <c r="S102" s="152">
        <v>0</v>
      </c>
      <c r="T102" s="153">
        <f t="shared" si="23"/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54" t="s">
        <v>125</v>
      </c>
      <c r="AT102" s="154" t="s">
        <v>120</v>
      </c>
      <c r="AU102" s="154" t="s">
        <v>68</v>
      </c>
      <c r="AY102" s="14" t="s">
        <v>126</v>
      </c>
      <c r="BE102" s="155">
        <f t="shared" si="24"/>
        <v>0</v>
      </c>
      <c r="BF102" s="155">
        <f t="shared" si="25"/>
        <v>0</v>
      </c>
      <c r="BG102" s="155">
        <f t="shared" si="26"/>
        <v>0</v>
      </c>
      <c r="BH102" s="155">
        <f t="shared" si="27"/>
        <v>0</v>
      </c>
      <c r="BI102" s="155">
        <f t="shared" si="28"/>
        <v>0</v>
      </c>
      <c r="BJ102" s="14" t="s">
        <v>76</v>
      </c>
      <c r="BK102" s="155">
        <f t="shared" si="29"/>
        <v>0</v>
      </c>
      <c r="BL102" s="14" t="s">
        <v>127</v>
      </c>
      <c r="BM102" s="154" t="s">
        <v>205</v>
      </c>
    </row>
    <row r="103" spans="1:65" s="2" customFormat="1" ht="24">
      <c r="A103" s="31"/>
      <c r="B103" s="32"/>
      <c r="C103" s="156" t="s">
        <v>7</v>
      </c>
      <c r="D103" s="156" t="s">
        <v>134</v>
      </c>
      <c r="E103" s="157" t="s">
        <v>206</v>
      </c>
      <c r="F103" s="158" t="s">
        <v>207</v>
      </c>
      <c r="G103" s="159" t="s">
        <v>123</v>
      </c>
      <c r="H103" s="160">
        <v>392</v>
      </c>
      <c r="I103" s="161"/>
      <c r="J103" s="162">
        <f t="shared" si="20"/>
        <v>0</v>
      </c>
      <c r="K103" s="158" t="s">
        <v>124</v>
      </c>
      <c r="L103" s="36"/>
      <c r="M103" s="163" t="s">
        <v>19</v>
      </c>
      <c r="N103" s="164" t="s">
        <v>39</v>
      </c>
      <c r="O103" s="61"/>
      <c r="P103" s="152">
        <f t="shared" si="21"/>
        <v>0</v>
      </c>
      <c r="Q103" s="152">
        <v>0</v>
      </c>
      <c r="R103" s="152">
        <f t="shared" si="22"/>
        <v>0</v>
      </c>
      <c r="S103" s="152">
        <v>0</v>
      </c>
      <c r="T103" s="153">
        <f t="shared" si="23"/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54" t="s">
        <v>127</v>
      </c>
      <c r="AT103" s="154" t="s">
        <v>134</v>
      </c>
      <c r="AU103" s="154" t="s">
        <v>68</v>
      </c>
      <c r="AY103" s="14" t="s">
        <v>126</v>
      </c>
      <c r="BE103" s="155">
        <f t="shared" si="24"/>
        <v>0</v>
      </c>
      <c r="BF103" s="155">
        <f t="shared" si="25"/>
        <v>0</v>
      </c>
      <c r="BG103" s="155">
        <f t="shared" si="26"/>
        <v>0</v>
      </c>
      <c r="BH103" s="155">
        <f t="shared" si="27"/>
        <v>0</v>
      </c>
      <c r="BI103" s="155">
        <f t="shared" si="28"/>
        <v>0</v>
      </c>
      <c r="BJ103" s="14" t="s">
        <v>76</v>
      </c>
      <c r="BK103" s="155">
        <f t="shared" si="29"/>
        <v>0</v>
      </c>
      <c r="BL103" s="14" t="s">
        <v>127</v>
      </c>
      <c r="BM103" s="154" t="s">
        <v>208</v>
      </c>
    </row>
    <row r="104" spans="1:65" s="2" customFormat="1" ht="24">
      <c r="A104" s="31"/>
      <c r="B104" s="32"/>
      <c r="C104" s="142" t="s">
        <v>209</v>
      </c>
      <c r="D104" s="142" t="s">
        <v>120</v>
      </c>
      <c r="E104" s="143" t="s">
        <v>210</v>
      </c>
      <c r="F104" s="144" t="s">
        <v>211</v>
      </c>
      <c r="G104" s="145" t="s">
        <v>123</v>
      </c>
      <c r="H104" s="146">
        <v>392</v>
      </c>
      <c r="I104" s="147"/>
      <c r="J104" s="148">
        <f t="shared" si="20"/>
        <v>0</v>
      </c>
      <c r="K104" s="144" t="s">
        <v>124</v>
      </c>
      <c r="L104" s="149"/>
      <c r="M104" s="150" t="s">
        <v>19</v>
      </c>
      <c r="N104" s="151" t="s">
        <v>39</v>
      </c>
      <c r="O104" s="61"/>
      <c r="P104" s="152">
        <f t="shared" si="21"/>
        <v>0</v>
      </c>
      <c r="Q104" s="152">
        <v>0</v>
      </c>
      <c r="R104" s="152">
        <f t="shared" si="22"/>
        <v>0</v>
      </c>
      <c r="S104" s="152">
        <v>0</v>
      </c>
      <c r="T104" s="153">
        <f t="shared" si="23"/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54" t="s">
        <v>125</v>
      </c>
      <c r="AT104" s="154" t="s">
        <v>120</v>
      </c>
      <c r="AU104" s="154" t="s">
        <v>68</v>
      </c>
      <c r="AY104" s="14" t="s">
        <v>126</v>
      </c>
      <c r="BE104" s="155">
        <f t="shared" si="24"/>
        <v>0</v>
      </c>
      <c r="BF104" s="155">
        <f t="shared" si="25"/>
        <v>0</v>
      </c>
      <c r="BG104" s="155">
        <f t="shared" si="26"/>
        <v>0</v>
      </c>
      <c r="BH104" s="155">
        <f t="shared" si="27"/>
        <v>0</v>
      </c>
      <c r="BI104" s="155">
        <f t="shared" si="28"/>
        <v>0</v>
      </c>
      <c r="BJ104" s="14" t="s">
        <v>76</v>
      </c>
      <c r="BK104" s="155">
        <f t="shared" si="29"/>
        <v>0</v>
      </c>
      <c r="BL104" s="14" t="s">
        <v>127</v>
      </c>
      <c r="BM104" s="154" t="s">
        <v>212</v>
      </c>
    </row>
    <row r="105" spans="1:65" s="2" customFormat="1" ht="36">
      <c r="A105" s="31"/>
      <c r="B105" s="32"/>
      <c r="C105" s="156" t="s">
        <v>213</v>
      </c>
      <c r="D105" s="156" t="s">
        <v>134</v>
      </c>
      <c r="E105" s="157" t="s">
        <v>214</v>
      </c>
      <c r="F105" s="158" t="s">
        <v>215</v>
      </c>
      <c r="G105" s="159" t="s">
        <v>123</v>
      </c>
      <c r="H105" s="160">
        <v>264</v>
      </c>
      <c r="I105" s="161"/>
      <c r="J105" s="162">
        <f t="shared" si="20"/>
        <v>0</v>
      </c>
      <c r="K105" s="158" t="s">
        <v>124</v>
      </c>
      <c r="L105" s="36"/>
      <c r="M105" s="163" t="s">
        <v>19</v>
      </c>
      <c r="N105" s="164" t="s">
        <v>39</v>
      </c>
      <c r="O105" s="61"/>
      <c r="P105" s="152">
        <f t="shared" si="21"/>
        <v>0</v>
      </c>
      <c r="Q105" s="152">
        <v>0</v>
      </c>
      <c r="R105" s="152">
        <f t="shared" si="22"/>
        <v>0</v>
      </c>
      <c r="S105" s="152">
        <v>0</v>
      </c>
      <c r="T105" s="153">
        <f t="shared" si="23"/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54" t="s">
        <v>127</v>
      </c>
      <c r="AT105" s="154" t="s">
        <v>134</v>
      </c>
      <c r="AU105" s="154" t="s">
        <v>68</v>
      </c>
      <c r="AY105" s="14" t="s">
        <v>126</v>
      </c>
      <c r="BE105" s="155">
        <f t="shared" si="24"/>
        <v>0</v>
      </c>
      <c r="BF105" s="155">
        <f t="shared" si="25"/>
        <v>0</v>
      </c>
      <c r="BG105" s="155">
        <f t="shared" si="26"/>
        <v>0</v>
      </c>
      <c r="BH105" s="155">
        <f t="shared" si="27"/>
        <v>0</v>
      </c>
      <c r="BI105" s="155">
        <f t="shared" si="28"/>
        <v>0</v>
      </c>
      <c r="BJ105" s="14" t="s">
        <v>76</v>
      </c>
      <c r="BK105" s="155">
        <f t="shared" si="29"/>
        <v>0</v>
      </c>
      <c r="BL105" s="14" t="s">
        <v>127</v>
      </c>
      <c r="BM105" s="154" t="s">
        <v>216</v>
      </c>
    </row>
    <row r="106" spans="1:65" s="2" customFormat="1" ht="36">
      <c r="A106" s="31"/>
      <c r="B106" s="32"/>
      <c r="C106" s="142" t="s">
        <v>217</v>
      </c>
      <c r="D106" s="142" t="s">
        <v>120</v>
      </c>
      <c r="E106" s="143" t="s">
        <v>218</v>
      </c>
      <c r="F106" s="144" t="s">
        <v>219</v>
      </c>
      <c r="G106" s="145" t="s">
        <v>123</v>
      </c>
      <c r="H106" s="146">
        <v>264</v>
      </c>
      <c r="I106" s="147"/>
      <c r="J106" s="148">
        <f t="shared" si="20"/>
        <v>0</v>
      </c>
      <c r="K106" s="144" t="s">
        <v>124</v>
      </c>
      <c r="L106" s="149"/>
      <c r="M106" s="150" t="s">
        <v>19</v>
      </c>
      <c r="N106" s="151" t="s">
        <v>39</v>
      </c>
      <c r="O106" s="61"/>
      <c r="P106" s="152">
        <f t="shared" si="21"/>
        <v>0</v>
      </c>
      <c r="Q106" s="152">
        <v>0</v>
      </c>
      <c r="R106" s="152">
        <f t="shared" si="22"/>
        <v>0</v>
      </c>
      <c r="S106" s="152">
        <v>0</v>
      </c>
      <c r="T106" s="153">
        <f t="shared" si="23"/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54" t="s">
        <v>125</v>
      </c>
      <c r="AT106" s="154" t="s">
        <v>120</v>
      </c>
      <c r="AU106" s="154" t="s">
        <v>68</v>
      </c>
      <c r="AY106" s="14" t="s">
        <v>126</v>
      </c>
      <c r="BE106" s="155">
        <f t="shared" si="24"/>
        <v>0</v>
      </c>
      <c r="BF106" s="155">
        <f t="shared" si="25"/>
        <v>0</v>
      </c>
      <c r="BG106" s="155">
        <f t="shared" si="26"/>
        <v>0</v>
      </c>
      <c r="BH106" s="155">
        <f t="shared" si="27"/>
        <v>0</v>
      </c>
      <c r="BI106" s="155">
        <f t="shared" si="28"/>
        <v>0</v>
      </c>
      <c r="BJ106" s="14" t="s">
        <v>76</v>
      </c>
      <c r="BK106" s="155">
        <f t="shared" si="29"/>
        <v>0</v>
      </c>
      <c r="BL106" s="14" t="s">
        <v>127</v>
      </c>
      <c r="BM106" s="154" t="s">
        <v>220</v>
      </c>
    </row>
    <row r="107" spans="1:65" s="2" customFormat="1" ht="24">
      <c r="A107" s="31"/>
      <c r="B107" s="32"/>
      <c r="C107" s="156" t="s">
        <v>221</v>
      </c>
      <c r="D107" s="156" t="s">
        <v>134</v>
      </c>
      <c r="E107" s="157" t="s">
        <v>222</v>
      </c>
      <c r="F107" s="158" t="s">
        <v>223</v>
      </c>
      <c r="G107" s="159" t="s">
        <v>131</v>
      </c>
      <c r="H107" s="160">
        <v>31</v>
      </c>
      <c r="I107" s="161"/>
      <c r="J107" s="162">
        <f t="shared" si="20"/>
        <v>0</v>
      </c>
      <c r="K107" s="158" t="s">
        <v>124</v>
      </c>
      <c r="L107" s="36"/>
      <c r="M107" s="163" t="s">
        <v>19</v>
      </c>
      <c r="N107" s="164" t="s">
        <v>39</v>
      </c>
      <c r="O107" s="61"/>
      <c r="P107" s="152">
        <f t="shared" si="21"/>
        <v>0</v>
      </c>
      <c r="Q107" s="152">
        <v>0</v>
      </c>
      <c r="R107" s="152">
        <f t="shared" si="22"/>
        <v>0</v>
      </c>
      <c r="S107" s="152">
        <v>0</v>
      </c>
      <c r="T107" s="153">
        <f t="shared" si="23"/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54" t="s">
        <v>127</v>
      </c>
      <c r="AT107" s="154" t="s">
        <v>134</v>
      </c>
      <c r="AU107" s="154" t="s">
        <v>68</v>
      </c>
      <c r="AY107" s="14" t="s">
        <v>126</v>
      </c>
      <c r="BE107" s="155">
        <f t="shared" si="24"/>
        <v>0</v>
      </c>
      <c r="BF107" s="155">
        <f t="shared" si="25"/>
        <v>0</v>
      </c>
      <c r="BG107" s="155">
        <f t="shared" si="26"/>
        <v>0</v>
      </c>
      <c r="BH107" s="155">
        <f t="shared" si="27"/>
        <v>0</v>
      </c>
      <c r="BI107" s="155">
        <f t="shared" si="28"/>
        <v>0</v>
      </c>
      <c r="BJ107" s="14" t="s">
        <v>76</v>
      </c>
      <c r="BK107" s="155">
        <f t="shared" si="29"/>
        <v>0</v>
      </c>
      <c r="BL107" s="14" t="s">
        <v>127</v>
      </c>
      <c r="BM107" s="154" t="s">
        <v>224</v>
      </c>
    </row>
    <row r="108" spans="1:65" s="2" customFormat="1" ht="33" customHeight="1">
      <c r="A108" s="31"/>
      <c r="B108" s="32"/>
      <c r="C108" s="142" t="s">
        <v>225</v>
      </c>
      <c r="D108" s="142" t="s">
        <v>120</v>
      </c>
      <c r="E108" s="143" t="s">
        <v>226</v>
      </c>
      <c r="F108" s="144" t="s">
        <v>227</v>
      </c>
      <c r="G108" s="145" t="s">
        <v>131</v>
      </c>
      <c r="H108" s="146">
        <v>31</v>
      </c>
      <c r="I108" s="147"/>
      <c r="J108" s="148">
        <f t="shared" si="20"/>
        <v>0</v>
      </c>
      <c r="K108" s="144" t="s">
        <v>124</v>
      </c>
      <c r="L108" s="149"/>
      <c r="M108" s="150" t="s">
        <v>19</v>
      </c>
      <c r="N108" s="151" t="s">
        <v>39</v>
      </c>
      <c r="O108" s="61"/>
      <c r="P108" s="152">
        <f t="shared" si="21"/>
        <v>0</v>
      </c>
      <c r="Q108" s="152">
        <v>0</v>
      </c>
      <c r="R108" s="152">
        <f t="shared" si="22"/>
        <v>0</v>
      </c>
      <c r="S108" s="152">
        <v>0</v>
      </c>
      <c r="T108" s="153">
        <f t="shared" si="23"/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54" t="s">
        <v>125</v>
      </c>
      <c r="AT108" s="154" t="s">
        <v>120</v>
      </c>
      <c r="AU108" s="154" t="s">
        <v>68</v>
      </c>
      <c r="AY108" s="14" t="s">
        <v>126</v>
      </c>
      <c r="BE108" s="155">
        <f t="shared" si="24"/>
        <v>0</v>
      </c>
      <c r="BF108" s="155">
        <f t="shared" si="25"/>
        <v>0</v>
      </c>
      <c r="BG108" s="155">
        <f t="shared" si="26"/>
        <v>0</v>
      </c>
      <c r="BH108" s="155">
        <f t="shared" si="27"/>
        <v>0</v>
      </c>
      <c r="BI108" s="155">
        <f t="shared" si="28"/>
        <v>0</v>
      </c>
      <c r="BJ108" s="14" t="s">
        <v>76</v>
      </c>
      <c r="BK108" s="155">
        <f t="shared" si="29"/>
        <v>0</v>
      </c>
      <c r="BL108" s="14" t="s">
        <v>127</v>
      </c>
      <c r="BM108" s="154" t="s">
        <v>228</v>
      </c>
    </row>
    <row r="109" spans="1:65" s="2" customFormat="1" ht="24">
      <c r="A109" s="31"/>
      <c r="B109" s="32"/>
      <c r="C109" s="156" t="s">
        <v>229</v>
      </c>
      <c r="D109" s="156" t="s">
        <v>134</v>
      </c>
      <c r="E109" s="157" t="s">
        <v>230</v>
      </c>
      <c r="F109" s="158" t="s">
        <v>231</v>
      </c>
      <c r="G109" s="159" t="s">
        <v>131</v>
      </c>
      <c r="H109" s="160">
        <v>31</v>
      </c>
      <c r="I109" s="161"/>
      <c r="J109" s="162">
        <f t="shared" si="20"/>
        <v>0</v>
      </c>
      <c r="K109" s="158" t="s">
        <v>124</v>
      </c>
      <c r="L109" s="36"/>
      <c r="M109" s="163" t="s">
        <v>19</v>
      </c>
      <c r="N109" s="164" t="s">
        <v>39</v>
      </c>
      <c r="O109" s="61"/>
      <c r="P109" s="152">
        <f t="shared" si="21"/>
        <v>0</v>
      </c>
      <c r="Q109" s="152">
        <v>0</v>
      </c>
      <c r="R109" s="152">
        <f t="shared" si="22"/>
        <v>0</v>
      </c>
      <c r="S109" s="152">
        <v>0</v>
      </c>
      <c r="T109" s="153">
        <f t="shared" si="23"/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54" t="s">
        <v>127</v>
      </c>
      <c r="AT109" s="154" t="s">
        <v>134</v>
      </c>
      <c r="AU109" s="154" t="s">
        <v>68</v>
      </c>
      <c r="AY109" s="14" t="s">
        <v>126</v>
      </c>
      <c r="BE109" s="155">
        <f t="shared" si="24"/>
        <v>0</v>
      </c>
      <c r="BF109" s="155">
        <f t="shared" si="25"/>
        <v>0</v>
      </c>
      <c r="BG109" s="155">
        <f t="shared" si="26"/>
        <v>0</v>
      </c>
      <c r="BH109" s="155">
        <f t="shared" si="27"/>
        <v>0</v>
      </c>
      <c r="BI109" s="155">
        <f t="shared" si="28"/>
        <v>0</v>
      </c>
      <c r="BJ109" s="14" t="s">
        <v>76</v>
      </c>
      <c r="BK109" s="155">
        <f t="shared" si="29"/>
        <v>0</v>
      </c>
      <c r="BL109" s="14" t="s">
        <v>127</v>
      </c>
      <c r="BM109" s="154" t="s">
        <v>232</v>
      </c>
    </row>
    <row r="110" spans="1:65" s="2" customFormat="1" ht="33" customHeight="1">
      <c r="A110" s="31"/>
      <c r="B110" s="32"/>
      <c r="C110" s="142" t="s">
        <v>233</v>
      </c>
      <c r="D110" s="142" t="s">
        <v>120</v>
      </c>
      <c r="E110" s="143" t="s">
        <v>234</v>
      </c>
      <c r="F110" s="144" t="s">
        <v>235</v>
      </c>
      <c r="G110" s="145" t="s">
        <v>131</v>
      </c>
      <c r="H110" s="146">
        <v>31</v>
      </c>
      <c r="I110" s="147"/>
      <c r="J110" s="148">
        <f t="shared" si="20"/>
        <v>0</v>
      </c>
      <c r="K110" s="144" t="s">
        <v>124</v>
      </c>
      <c r="L110" s="149"/>
      <c r="M110" s="150" t="s">
        <v>19</v>
      </c>
      <c r="N110" s="151" t="s">
        <v>39</v>
      </c>
      <c r="O110" s="61"/>
      <c r="P110" s="152">
        <f t="shared" si="21"/>
        <v>0</v>
      </c>
      <c r="Q110" s="152">
        <v>0</v>
      </c>
      <c r="R110" s="152">
        <f t="shared" si="22"/>
        <v>0</v>
      </c>
      <c r="S110" s="152">
        <v>0</v>
      </c>
      <c r="T110" s="153">
        <f t="shared" si="23"/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54" t="s">
        <v>125</v>
      </c>
      <c r="AT110" s="154" t="s">
        <v>120</v>
      </c>
      <c r="AU110" s="154" t="s">
        <v>68</v>
      </c>
      <c r="AY110" s="14" t="s">
        <v>126</v>
      </c>
      <c r="BE110" s="155">
        <f t="shared" si="24"/>
        <v>0</v>
      </c>
      <c r="BF110" s="155">
        <f t="shared" si="25"/>
        <v>0</v>
      </c>
      <c r="BG110" s="155">
        <f t="shared" si="26"/>
        <v>0</v>
      </c>
      <c r="BH110" s="155">
        <f t="shared" si="27"/>
        <v>0</v>
      </c>
      <c r="BI110" s="155">
        <f t="shared" si="28"/>
        <v>0</v>
      </c>
      <c r="BJ110" s="14" t="s">
        <v>76</v>
      </c>
      <c r="BK110" s="155">
        <f t="shared" si="29"/>
        <v>0</v>
      </c>
      <c r="BL110" s="14" t="s">
        <v>127</v>
      </c>
      <c r="BM110" s="154" t="s">
        <v>236</v>
      </c>
    </row>
    <row r="111" spans="1:65" s="2" customFormat="1" ht="36">
      <c r="A111" s="31"/>
      <c r="B111" s="32"/>
      <c r="C111" s="156" t="s">
        <v>237</v>
      </c>
      <c r="D111" s="156" t="s">
        <v>134</v>
      </c>
      <c r="E111" s="157" t="s">
        <v>238</v>
      </c>
      <c r="F111" s="158" t="s">
        <v>239</v>
      </c>
      <c r="G111" s="159" t="s">
        <v>131</v>
      </c>
      <c r="H111" s="160">
        <v>31</v>
      </c>
      <c r="I111" s="161"/>
      <c r="J111" s="162">
        <f t="shared" si="20"/>
        <v>0</v>
      </c>
      <c r="K111" s="158" t="s">
        <v>124</v>
      </c>
      <c r="L111" s="36"/>
      <c r="M111" s="163" t="s">
        <v>19</v>
      </c>
      <c r="N111" s="164" t="s">
        <v>39</v>
      </c>
      <c r="O111" s="61"/>
      <c r="P111" s="152">
        <f t="shared" si="21"/>
        <v>0</v>
      </c>
      <c r="Q111" s="152">
        <v>0</v>
      </c>
      <c r="R111" s="152">
        <f t="shared" si="22"/>
        <v>0</v>
      </c>
      <c r="S111" s="152">
        <v>0</v>
      </c>
      <c r="T111" s="153">
        <f t="shared" si="23"/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54" t="s">
        <v>127</v>
      </c>
      <c r="AT111" s="154" t="s">
        <v>134</v>
      </c>
      <c r="AU111" s="154" t="s">
        <v>68</v>
      </c>
      <c r="AY111" s="14" t="s">
        <v>126</v>
      </c>
      <c r="BE111" s="155">
        <f t="shared" si="24"/>
        <v>0</v>
      </c>
      <c r="BF111" s="155">
        <f t="shared" si="25"/>
        <v>0</v>
      </c>
      <c r="BG111" s="155">
        <f t="shared" si="26"/>
        <v>0</v>
      </c>
      <c r="BH111" s="155">
        <f t="shared" si="27"/>
        <v>0</v>
      </c>
      <c r="BI111" s="155">
        <f t="shared" si="28"/>
        <v>0</v>
      </c>
      <c r="BJ111" s="14" t="s">
        <v>76</v>
      </c>
      <c r="BK111" s="155">
        <f t="shared" si="29"/>
        <v>0</v>
      </c>
      <c r="BL111" s="14" t="s">
        <v>127</v>
      </c>
      <c r="BM111" s="154" t="s">
        <v>240</v>
      </c>
    </row>
    <row r="112" spans="1:65" s="2" customFormat="1" ht="36">
      <c r="A112" s="31"/>
      <c r="B112" s="32"/>
      <c r="C112" s="142" t="s">
        <v>241</v>
      </c>
      <c r="D112" s="142" t="s">
        <v>120</v>
      </c>
      <c r="E112" s="143" t="s">
        <v>242</v>
      </c>
      <c r="F112" s="144" t="s">
        <v>243</v>
      </c>
      <c r="G112" s="145" t="s">
        <v>131</v>
      </c>
      <c r="H112" s="146">
        <v>31</v>
      </c>
      <c r="I112" s="147"/>
      <c r="J112" s="148">
        <f t="shared" si="20"/>
        <v>0</v>
      </c>
      <c r="K112" s="144" t="s">
        <v>124</v>
      </c>
      <c r="L112" s="149"/>
      <c r="M112" s="150" t="s">
        <v>19</v>
      </c>
      <c r="N112" s="151" t="s">
        <v>39</v>
      </c>
      <c r="O112" s="61"/>
      <c r="P112" s="152">
        <f t="shared" si="21"/>
        <v>0</v>
      </c>
      <c r="Q112" s="152">
        <v>0</v>
      </c>
      <c r="R112" s="152">
        <f t="shared" si="22"/>
        <v>0</v>
      </c>
      <c r="S112" s="152">
        <v>0</v>
      </c>
      <c r="T112" s="153">
        <f t="shared" si="23"/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54" t="s">
        <v>125</v>
      </c>
      <c r="AT112" s="154" t="s">
        <v>120</v>
      </c>
      <c r="AU112" s="154" t="s">
        <v>68</v>
      </c>
      <c r="AY112" s="14" t="s">
        <v>126</v>
      </c>
      <c r="BE112" s="155">
        <f t="shared" si="24"/>
        <v>0</v>
      </c>
      <c r="BF112" s="155">
        <f t="shared" si="25"/>
        <v>0</v>
      </c>
      <c r="BG112" s="155">
        <f t="shared" si="26"/>
        <v>0</v>
      </c>
      <c r="BH112" s="155">
        <f t="shared" si="27"/>
        <v>0</v>
      </c>
      <c r="BI112" s="155">
        <f t="shared" si="28"/>
        <v>0</v>
      </c>
      <c r="BJ112" s="14" t="s">
        <v>76</v>
      </c>
      <c r="BK112" s="155">
        <f t="shared" si="29"/>
        <v>0</v>
      </c>
      <c r="BL112" s="14" t="s">
        <v>127</v>
      </c>
      <c r="BM112" s="154" t="s">
        <v>244</v>
      </c>
    </row>
    <row r="113" spans="1:65" s="2" customFormat="1" ht="55.5" customHeight="1">
      <c r="A113" s="31"/>
      <c r="B113" s="32"/>
      <c r="C113" s="156" t="s">
        <v>245</v>
      </c>
      <c r="D113" s="156" t="s">
        <v>134</v>
      </c>
      <c r="E113" s="157" t="s">
        <v>246</v>
      </c>
      <c r="F113" s="158" t="s">
        <v>247</v>
      </c>
      <c r="G113" s="159" t="s">
        <v>131</v>
      </c>
      <c r="H113" s="160">
        <v>8</v>
      </c>
      <c r="I113" s="161"/>
      <c r="J113" s="162">
        <f t="shared" si="20"/>
        <v>0</v>
      </c>
      <c r="K113" s="158" t="s">
        <v>124</v>
      </c>
      <c r="L113" s="36"/>
      <c r="M113" s="163" t="s">
        <v>19</v>
      </c>
      <c r="N113" s="164" t="s">
        <v>39</v>
      </c>
      <c r="O113" s="61"/>
      <c r="P113" s="152">
        <f t="shared" si="21"/>
        <v>0</v>
      </c>
      <c r="Q113" s="152">
        <v>0</v>
      </c>
      <c r="R113" s="152">
        <f t="shared" si="22"/>
        <v>0</v>
      </c>
      <c r="S113" s="152">
        <v>0</v>
      </c>
      <c r="T113" s="153">
        <f t="shared" si="23"/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54" t="s">
        <v>127</v>
      </c>
      <c r="AT113" s="154" t="s">
        <v>134</v>
      </c>
      <c r="AU113" s="154" t="s">
        <v>68</v>
      </c>
      <c r="AY113" s="14" t="s">
        <v>126</v>
      </c>
      <c r="BE113" s="155">
        <f t="shared" si="24"/>
        <v>0</v>
      </c>
      <c r="BF113" s="155">
        <f t="shared" si="25"/>
        <v>0</v>
      </c>
      <c r="BG113" s="155">
        <f t="shared" si="26"/>
        <v>0</v>
      </c>
      <c r="BH113" s="155">
        <f t="shared" si="27"/>
        <v>0</v>
      </c>
      <c r="BI113" s="155">
        <f t="shared" si="28"/>
        <v>0</v>
      </c>
      <c r="BJ113" s="14" t="s">
        <v>76</v>
      </c>
      <c r="BK113" s="155">
        <f t="shared" si="29"/>
        <v>0</v>
      </c>
      <c r="BL113" s="14" t="s">
        <v>127</v>
      </c>
      <c r="BM113" s="154" t="s">
        <v>248</v>
      </c>
    </row>
    <row r="114" spans="1:65" s="2" customFormat="1" ht="16.5" customHeight="1">
      <c r="A114" s="31"/>
      <c r="B114" s="32"/>
      <c r="C114" s="156" t="s">
        <v>249</v>
      </c>
      <c r="D114" s="156" t="s">
        <v>134</v>
      </c>
      <c r="E114" s="157" t="s">
        <v>250</v>
      </c>
      <c r="F114" s="158" t="s">
        <v>251</v>
      </c>
      <c r="G114" s="159" t="s">
        <v>131</v>
      </c>
      <c r="H114" s="160">
        <v>66</v>
      </c>
      <c r="I114" s="161"/>
      <c r="J114" s="162">
        <f t="shared" si="20"/>
        <v>0</v>
      </c>
      <c r="K114" s="158" t="s">
        <v>124</v>
      </c>
      <c r="L114" s="36"/>
      <c r="M114" s="163" t="s">
        <v>19</v>
      </c>
      <c r="N114" s="164" t="s">
        <v>39</v>
      </c>
      <c r="O114" s="61"/>
      <c r="P114" s="152">
        <f t="shared" si="21"/>
        <v>0</v>
      </c>
      <c r="Q114" s="152">
        <v>0</v>
      </c>
      <c r="R114" s="152">
        <f t="shared" si="22"/>
        <v>0</v>
      </c>
      <c r="S114" s="152">
        <v>0</v>
      </c>
      <c r="T114" s="153">
        <f t="shared" si="23"/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54" t="s">
        <v>127</v>
      </c>
      <c r="AT114" s="154" t="s">
        <v>134</v>
      </c>
      <c r="AU114" s="154" t="s">
        <v>68</v>
      </c>
      <c r="AY114" s="14" t="s">
        <v>126</v>
      </c>
      <c r="BE114" s="155">
        <f t="shared" si="24"/>
        <v>0</v>
      </c>
      <c r="BF114" s="155">
        <f t="shared" si="25"/>
        <v>0</v>
      </c>
      <c r="BG114" s="155">
        <f t="shared" si="26"/>
        <v>0</v>
      </c>
      <c r="BH114" s="155">
        <f t="shared" si="27"/>
        <v>0</v>
      </c>
      <c r="BI114" s="155">
        <f t="shared" si="28"/>
        <v>0</v>
      </c>
      <c r="BJ114" s="14" t="s">
        <v>76</v>
      </c>
      <c r="BK114" s="155">
        <f t="shared" si="29"/>
        <v>0</v>
      </c>
      <c r="BL114" s="14" t="s">
        <v>127</v>
      </c>
      <c r="BM114" s="154" t="s">
        <v>252</v>
      </c>
    </row>
    <row r="115" spans="1:65" s="2" customFormat="1" ht="48">
      <c r="A115" s="31"/>
      <c r="B115" s="32"/>
      <c r="C115" s="142" t="s">
        <v>253</v>
      </c>
      <c r="D115" s="142" t="s">
        <v>120</v>
      </c>
      <c r="E115" s="143" t="s">
        <v>254</v>
      </c>
      <c r="F115" s="144" t="s">
        <v>255</v>
      </c>
      <c r="G115" s="145" t="s">
        <v>131</v>
      </c>
      <c r="H115" s="146">
        <v>62</v>
      </c>
      <c r="I115" s="147"/>
      <c r="J115" s="148">
        <f t="shared" si="20"/>
        <v>0</v>
      </c>
      <c r="K115" s="144" t="s">
        <v>124</v>
      </c>
      <c r="L115" s="149"/>
      <c r="M115" s="150" t="s">
        <v>19</v>
      </c>
      <c r="N115" s="151" t="s">
        <v>39</v>
      </c>
      <c r="O115" s="61"/>
      <c r="P115" s="152">
        <f t="shared" si="21"/>
        <v>0</v>
      </c>
      <c r="Q115" s="152">
        <v>0</v>
      </c>
      <c r="R115" s="152">
        <f t="shared" si="22"/>
        <v>0</v>
      </c>
      <c r="S115" s="152">
        <v>0</v>
      </c>
      <c r="T115" s="153">
        <f t="shared" si="23"/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54" t="s">
        <v>125</v>
      </c>
      <c r="AT115" s="154" t="s">
        <v>120</v>
      </c>
      <c r="AU115" s="154" t="s">
        <v>68</v>
      </c>
      <c r="AY115" s="14" t="s">
        <v>126</v>
      </c>
      <c r="BE115" s="155">
        <f t="shared" si="24"/>
        <v>0</v>
      </c>
      <c r="BF115" s="155">
        <f t="shared" si="25"/>
        <v>0</v>
      </c>
      <c r="BG115" s="155">
        <f t="shared" si="26"/>
        <v>0</v>
      </c>
      <c r="BH115" s="155">
        <f t="shared" si="27"/>
        <v>0</v>
      </c>
      <c r="BI115" s="155">
        <f t="shared" si="28"/>
        <v>0</v>
      </c>
      <c r="BJ115" s="14" t="s">
        <v>76</v>
      </c>
      <c r="BK115" s="155">
        <f t="shared" si="29"/>
        <v>0</v>
      </c>
      <c r="BL115" s="14" t="s">
        <v>127</v>
      </c>
      <c r="BM115" s="154" t="s">
        <v>256</v>
      </c>
    </row>
    <row r="116" spans="1:65" s="2" customFormat="1" ht="48">
      <c r="A116" s="31"/>
      <c r="B116" s="32"/>
      <c r="C116" s="142" t="s">
        <v>257</v>
      </c>
      <c r="D116" s="142" t="s">
        <v>120</v>
      </c>
      <c r="E116" s="143" t="s">
        <v>258</v>
      </c>
      <c r="F116" s="144" t="s">
        <v>259</v>
      </c>
      <c r="G116" s="145" t="s">
        <v>131</v>
      </c>
      <c r="H116" s="146">
        <v>4</v>
      </c>
      <c r="I116" s="147"/>
      <c r="J116" s="148">
        <f t="shared" si="20"/>
        <v>0</v>
      </c>
      <c r="K116" s="144" t="s">
        <v>124</v>
      </c>
      <c r="L116" s="149"/>
      <c r="M116" s="150" t="s">
        <v>19</v>
      </c>
      <c r="N116" s="151" t="s">
        <v>39</v>
      </c>
      <c r="O116" s="61"/>
      <c r="P116" s="152">
        <f t="shared" si="21"/>
        <v>0</v>
      </c>
      <c r="Q116" s="152">
        <v>0</v>
      </c>
      <c r="R116" s="152">
        <f t="shared" si="22"/>
        <v>0</v>
      </c>
      <c r="S116" s="152">
        <v>0</v>
      </c>
      <c r="T116" s="153">
        <f t="shared" si="23"/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54" t="s">
        <v>125</v>
      </c>
      <c r="AT116" s="154" t="s">
        <v>120</v>
      </c>
      <c r="AU116" s="154" t="s">
        <v>68</v>
      </c>
      <c r="AY116" s="14" t="s">
        <v>126</v>
      </c>
      <c r="BE116" s="155">
        <f t="shared" si="24"/>
        <v>0</v>
      </c>
      <c r="BF116" s="155">
        <f t="shared" si="25"/>
        <v>0</v>
      </c>
      <c r="BG116" s="155">
        <f t="shared" si="26"/>
        <v>0</v>
      </c>
      <c r="BH116" s="155">
        <f t="shared" si="27"/>
        <v>0</v>
      </c>
      <c r="BI116" s="155">
        <f t="shared" si="28"/>
        <v>0</v>
      </c>
      <c r="BJ116" s="14" t="s">
        <v>76</v>
      </c>
      <c r="BK116" s="155">
        <f t="shared" si="29"/>
        <v>0</v>
      </c>
      <c r="BL116" s="14" t="s">
        <v>127</v>
      </c>
      <c r="BM116" s="154" t="s">
        <v>260</v>
      </c>
    </row>
    <row r="117" spans="1:65" s="2" customFormat="1" ht="44.25" customHeight="1">
      <c r="A117" s="31"/>
      <c r="B117" s="32"/>
      <c r="C117" s="156" t="s">
        <v>261</v>
      </c>
      <c r="D117" s="156" t="s">
        <v>134</v>
      </c>
      <c r="E117" s="157" t="s">
        <v>262</v>
      </c>
      <c r="F117" s="158" t="s">
        <v>263</v>
      </c>
      <c r="G117" s="159" t="s">
        <v>131</v>
      </c>
      <c r="H117" s="160">
        <v>1</v>
      </c>
      <c r="I117" s="161"/>
      <c r="J117" s="162">
        <f t="shared" si="20"/>
        <v>0</v>
      </c>
      <c r="K117" s="158" t="s">
        <v>124</v>
      </c>
      <c r="L117" s="36"/>
      <c r="M117" s="163" t="s">
        <v>19</v>
      </c>
      <c r="N117" s="164" t="s">
        <v>39</v>
      </c>
      <c r="O117" s="61"/>
      <c r="P117" s="152">
        <f t="shared" si="21"/>
        <v>0</v>
      </c>
      <c r="Q117" s="152">
        <v>0</v>
      </c>
      <c r="R117" s="152">
        <f t="shared" si="22"/>
        <v>0</v>
      </c>
      <c r="S117" s="152">
        <v>0</v>
      </c>
      <c r="T117" s="153">
        <f t="shared" si="23"/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54" t="s">
        <v>127</v>
      </c>
      <c r="AT117" s="154" t="s">
        <v>134</v>
      </c>
      <c r="AU117" s="154" t="s">
        <v>68</v>
      </c>
      <c r="AY117" s="14" t="s">
        <v>126</v>
      </c>
      <c r="BE117" s="155">
        <f t="shared" si="24"/>
        <v>0</v>
      </c>
      <c r="BF117" s="155">
        <f t="shared" si="25"/>
        <v>0</v>
      </c>
      <c r="BG117" s="155">
        <f t="shared" si="26"/>
        <v>0</v>
      </c>
      <c r="BH117" s="155">
        <f t="shared" si="27"/>
        <v>0</v>
      </c>
      <c r="BI117" s="155">
        <f t="shared" si="28"/>
        <v>0</v>
      </c>
      <c r="BJ117" s="14" t="s">
        <v>76</v>
      </c>
      <c r="BK117" s="155">
        <f t="shared" si="29"/>
        <v>0</v>
      </c>
      <c r="BL117" s="14" t="s">
        <v>127</v>
      </c>
      <c r="BM117" s="154" t="s">
        <v>264</v>
      </c>
    </row>
    <row r="118" spans="1:65" s="2" customFormat="1" ht="21.75" customHeight="1">
      <c r="A118" s="31"/>
      <c r="B118" s="32"/>
      <c r="C118" s="156" t="s">
        <v>265</v>
      </c>
      <c r="D118" s="156" t="s">
        <v>134</v>
      </c>
      <c r="E118" s="157" t="s">
        <v>266</v>
      </c>
      <c r="F118" s="158" t="s">
        <v>267</v>
      </c>
      <c r="G118" s="159" t="s">
        <v>131</v>
      </c>
      <c r="H118" s="160">
        <v>1</v>
      </c>
      <c r="I118" s="161"/>
      <c r="J118" s="162">
        <f t="shared" si="20"/>
        <v>0</v>
      </c>
      <c r="K118" s="158" t="s">
        <v>124</v>
      </c>
      <c r="L118" s="36"/>
      <c r="M118" s="163" t="s">
        <v>19</v>
      </c>
      <c r="N118" s="164" t="s">
        <v>39</v>
      </c>
      <c r="O118" s="61"/>
      <c r="P118" s="152">
        <f t="shared" si="21"/>
        <v>0</v>
      </c>
      <c r="Q118" s="152">
        <v>0</v>
      </c>
      <c r="R118" s="152">
        <f t="shared" si="22"/>
        <v>0</v>
      </c>
      <c r="S118" s="152">
        <v>0</v>
      </c>
      <c r="T118" s="153">
        <f t="shared" si="23"/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54" t="s">
        <v>127</v>
      </c>
      <c r="AT118" s="154" t="s">
        <v>134</v>
      </c>
      <c r="AU118" s="154" t="s">
        <v>68</v>
      </c>
      <c r="AY118" s="14" t="s">
        <v>126</v>
      </c>
      <c r="BE118" s="155">
        <f t="shared" si="24"/>
        <v>0</v>
      </c>
      <c r="BF118" s="155">
        <f t="shared" si="25"/>
        <v>0</v>
      </c>
      <c r="BG118" s="155">
        <f t="shared" si="26"/>
        <v>0</v>
      </c>
      <c r="BH118" s="155">
        <f t="shared" si="27"/>
        <v>0</v>
      </c>
      <c r="BI118" s="155">
        <f t="shared" si="28"/>
        <v>0</v>
      </c>
      <c r="BJ118" s="14" t="s">
        <v>76</v>
      </c>
      <c r="BK118" s="155">
        <f t="shared" si="29"/>
        <v>0</v>
      </c>
      <c r="BL118" s="14" t="s">
        <v>127</v>
      </c>
      <c r="BM118" s="154" t="s">
        <v>268</v>
      </c>
    </row>
    <row r="119" spans="1:65" s="2" customFormat="1" ht="36">
      <c r="A119" s="31"/>
      <c r="B119" s="32"/>
      <c r="C119" s="142" t="s">
        <v>269</v>
      </c>
      <c r="D119" s="142" t="s">
        <v>120</v>
      </c>
      <c r="E119" s="143" t="s">
        <v>270</v>
      </c>
      <c r="F119" s="144" t="s">
        <v>271</v>
      </c>
      <c r="G119" s="145" t="s">
        <v>131</v>
      </c>
      <c r="H119" s="146">
        <v>1</v>
      </c>
      <c r="I119" s="147"/>
      <c r="J119" s="148">
        <f t="shared" si="20"/>
        <v>0</v>
      </c>
      <c r="K119" s="144" t="s">
        <v>124</v>
      </c>
      <c r="L119" s="149"/>
      <c r="M119" s="150" t="s">
        <v>19</v>
      </c>
      <c r="N119" s="151" t="s">
        <v>39</v>
      </c>
      <c r="O119" s="61"/>
      <c r="P119" s="152">
        <f t="shared" si="21"/>
        <v>0</v>
      </c>
      <c r="Q119" s="152">
        <v>0</v>
      </c>
      <c r="R119" s="152">
        <f t="shared" si="22"/>
        <v>0</v>
      </c>
      <c r="S119" s="152">
        <v>0</v>
      </c>
      <c r="T119" s="153">
        <f t="shared" si="2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54" t="s">
        <v>125</v>
      </c>
      <c r="AT119" s="154" t="s">
        <v>120</v>
      </c>
      <c r="AU119" s="154" t="s">
        <v>68</v>
      </c>
      <c r="AY119" s="14" t="s">
        <v>126</v>
      </c>
      <c r="BE119" s="155">
        <f t="shared" si="24"/>
        <v>0</v>
      </c>
      <c r="BF119" s="155">
        <f t="shared" si="25"/>
        <v>0</v>
      </c>
      <c r="BG119" s="155">
        <f t="shared" si="26"/>
        <v>0</v>
      </c>
      <c r="BH119" s="155">
        <f t="shared" si="27"/>
        <v>0</v>
      </c>
      <c r="BI119" s="155">
        <f t="shared" si="28"/>
        <v>0</v>
      </c>
      <c r="BJ119" s="14" t="s">
        <v>76</v>
      </c>
      <c r="BK119" s="155">
        <f t="shared" si="29"/>
        <v>0</v>
      </c>
      <c r="BL119" s="14" t="s">
        <v>127</v>
      </c>
      <c r="BM119" s="154" t="s">
        <v>272</v>
      </c>
    </row>
    <row r="120" spans="1:65" s="2" customFormat="1" ht="24">
      <c r="A120" s="31"/>
      <c r="B120" s="32"/>
      <c r="C120" s="156" t="s">
        <v>273</v>
      </c>
      <c r="D120" s="156" t="s">
        <v>134</v>
      </c>
      <c r="E120" s="157" t="s">
        <v>274</v>
      </c>
      <c r="F120" s="158" t="s">
        <v>275</v>
      </c>
      <c r="G120" s="159" t="s">
        <v>131</v>
      </c>
      <c r="H120" s="160">
        <v>2</v>
      </c>
      <c r="I120" s="161"/>
      <c r="J120" s="162">
        <f t="shared" si="20"/>
        <v>0</v>
      </c>
      <c r="K120" s="158" t="s">
        <v>124</v>
      </c>
      <c r="L120" s="36"/>
      <c r="M120" s="163" t="s">
        <v>19</v>
      </c>
      <c r="N120" s="164" t="s">
        <v>39</v>
      </c>
      <c r="O120" s="61"/>
      <c r="P120" s="152">
        <f t="shared" si="21"/>
        <v>0</v>
      </c>
      <c r="Q120" s="152">
        <v>0</v>
      </c>
      <c r="R120" s="152">
        <f t="shared" si="22"/>
        <v>0</v>
      </c>
      <c r="S120" s="152">
        <v>0</v>
      </c>
      <c r="T120" s="153">
        <f t="shared" si="2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54" t="s">
        <v>127</v>
      </c>
      <c r="AT120" s="154" t="s">
        <v>134</v>
      </c>
      <c r="AU120" s="154" t="s">
        <v>68</v>
      </c>
      <c r="AY120" s="14" t="s">
        <v>126</v>
      </c>
      <c r="BE120" s="155">
        <f t="shared" si="24"/>
        <v>0</v>
      </c>
      <c r="BF120" s="155">
        <f t="shared" si="25"/>
        <v>0</v>
      </c>
      <c r="BG120" s="155">
        <f t="shared" si="26"/>
        <v>0</v>
      </c>
      <c r="BH120" s="155">
        <f t="shared" si="27"/>
        <v>0</v>
      </c>
      <c r="BI120" s="155">
        <f t="shared" si="28"/>
        <v>0</v>
      </c>
      <c r="BJ120" s="14" t="s">
        <v>76</v>
      </c>
      <c r="BK120" s="155">
        <f t="shared" si="29"/>
        <v>0</v>
      </c>
      <c r="BL120" s="14" t="s">
        <v>127</v>
      </c>
      <c r="BM120" s="154" t="s">
        <v>276</v>
      </c>
    </row>
    <row r="121" spans="1:65" s="2" customFormat="1" ht="44.25" customHeight="1">
      <c r="A121" s="31"/>
      <c r="B121" s="32"/>
      <c r="C121" s="142" t="s">
        <v>277</v>
      </c>
      <c r="D121" s="142" t="s">
        <v>120</v>
      </c>
      <c r="E121" s="143" t="s">
        <v>278</v>
      </c>
      <c r="F121" s="144" t="s">
        <v>279</v>
      </c>
      <c r="G121" s="145" t="s">
        <v>131</v>
      </c>
      <c r="H121" s="146">
        <v>2</v>
      </c>
      <c r="I121" s="147"/>
      <c r="J121" s="148">
        <f t="shared" si="20"/>
        <v>0</v>
      </c>
      <c r="K121" s="144" t="s">
        <v>124</v>
      </c>
      <c r="L121" s="149"/>
      <c r="M121" s="150" t="s">
        <v>19</v>
      </c>
      <c r="N121" s="151" t="s">
        <v>39</v>
      </c>
      <c r="O121" s="61"/>
      <c r="P121" s="152">
        <f t="shared" si="21"/>
        <v>0</v>
      </c>
      <c r="Q121" s="152">
        <v>0</v>
      </c>
      <c r="R121" s="152">
        <f t="shared" si="22"/>
        <v>0</v>
      </c>
      <c r="S121" s="152">
        <v>0</v>
      </c>
      <c r="T121" s="153">
        <f t="shared" si="2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54" t="s">
        <v>125</v>
      </c>
      <c r="AT121" s="154" t="s">
        <v>120</v>
      </c>
      <c r="AU121" s="154" t="s">
        <v>68</v>
      </c>
      <c r="AY121" s="14" t="s">
        <v>126</v>
      </c>
      <c r="BE121" s="155">
        <f t="shared" si="24"/>
        <v>0</v>
      </c>
      <c r="BF121" s="155">
        <f t="shared" si="25"/>
        <v>0</v>
      </c>
      <c r="BG121" s="155">
        <f t="shared" si="26"/>
        <v>0</v>
      </c>
      <c r="BH121" s="155">
        <f t="shared" si="27"/>
        <v>0</v>
      </c>
      <c r="BI121" s="155">
        <f t="shared" si="28"/>
        <v>0</v>
      </c>
      <c r="BJ121" s="14" t="s">
        <v>76</v>
      </c>
      <c r="BK121" s="155">
        <f t="shared" si="29"/>
        <v>0</v>
      </c>
      <c r="BL121" s="14" t="s">
        <v>127</v>
      </c>
      <c r="BM121" s="154" t="s">
        <v>280</v>
      </c>
    </row>
    <row r="122" spans="1:65" s="2" customFormat="1" ht="48">
      <c r="A122" s="31"/>
      <c r="B122" s="32"/>
      <c r="C122" s="156" t="s">
        <v>281</v>
      </c>
      <c r="D122" s="156" t="s">
        <v>134</v>
      </c>
      <c r="E122" s="157" t="s">
        <v>282</v>
      </c>
      <c r="F122" s="158" t="s">
        <v>283</v>
      </c>
      <c r="G122" s="159" t="s">
        <v>284</v>
      </c>
      <c r="H122" s="160">
        <v>70</v>
      </c>
      <c r="I122" s="161"/>
      <c r="J122" s="162">
        <f t="shared" si="20"/>
        <v>0</v>
      </c>
      <c r="K122" s="158" t="s">
        <v>124</v>
      </c>
      <c r="L122" s="36"/>
      <c r="M122" s="163" t="s">
        <v>19</v>
      </c>
      <c r="N122" s="164" t="s">
        <v>39</v>
      </c>
      <c r="O122" s="61"/>
      <c r="P122" s="152">
        <f t="shared" si="21"/>
        <v>0</v>
      </c>
      <c r="Q122" s="152">
        <v>0</v>
      </c>
      <c r="R122" s="152">
        <f t="shared" si="22"/>
        <v>0</v>
      </c>
      <c r="S122" s="152">
        <v>0</v>
      </c>
      <c r="T122" s="153">
        <f t="shared" si="2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54" t="s">
        <v>127</v>
      </c>
      <c r="AT122" s="154" t="s">
        <v>134</v>
      </c>
      <c r="AU122" s="154" t="s">
        <v>68</v>
      </c>
      <c r="AY122" s="14" t="s">
        <v>126</v>
      </c>
      <c r="BE122" s="155">
        <f t="shared" si="24"/>
        <v>0</v>
      </c>
      <c r="BF122" s="155">
        <f t="shared" si="25"/>
        <v>0</v>
      </c>
      <c r="BG122" s="155">
        <f t="shared" si="26"/>
        <v>0</v>
      </c>
      <c r="BH122" s="155">
        <f t="shared" si="27"/>
        <v>0</v>
      </c>
      <c r="BI122" s="155">
        <f t="shared" si="28"/>
        <v>0</v>
      </c>
      <c r="BJ122" s="14" t="s">
        <v>76</v>
      </c>
      <c r="BK122" s="155">
        <f t="shared" si="29"/>
        <v>0</v>
      </c>
      <c r="BL122" s="14" t="s">
        <v>127</v>
      </c>
      <c r="BM122" s="154" t="s">
        <v>285</v>
      </c>
    </row>
    <row r="123" spans="1:65" s="2" customFormat="1" ht="44.25" customHeight="1">
      <c r="A123" s="31"/>
      <c r="B123" s="32"/>
      <c r="C123" s="156" t="s">
        <v>286</v>
      </c>
      <c r="D123" s="156" t="s">
        <v>134</v>
      </c>
      <c r="E123" s="157" t="s">
        <v>287</v>
      </c>
      <c r="F123" s="158" t="s">
        <v>288</v>
      </c>
      <c r="G123" s="159" t="s">
        <v>284</v>
      </c>
      <c r="H123" s="160">
        <v>32</v>
      </c>
      <c r="I123" s="161"/>
      <c r="J123" s="162">
        <f t="shared" si="20"/>
        <v>0</v>
      </c>
      <c r="K123" s="158" t="s">
        <v>124</v>
      </c>
      <c r="L123" s="36"/>
      <c r="M123" s="163" t="s">
        <v>19</v>
      </c>
      <c r="N123" s="164" t="s">
        <v>39</v>
      </c>
      <c r="O123" s="61"/>
      <c r="P123" s="152">
        <f t="shared" si="21"/>
        <v>0</v>
      </c>
      <c r="Q123" s="152">
        <v>0</v>
      </c>
      <c r="R123" s="152">
        <f t="shared" si="22"/>
        <v>0</v>
      </c>
      <c r="S123" s="152">
        <v>0</v>
      </c>
      <c r="T123" s="153">
        <f t="shared" si="2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4" t="s">
        <v>127</v>
      </c>
      <c r="AT123" s="154" t="s">
        <v>134</v>
      </c>
      <c r="AU123" s="154" t="s">
        <v>68</v>
      </c>
      <c r="AY123" s="14" t="s">
        <v>126</v>
      </c>
      <c r="BE123" s="155">
        <f t="shared" si="24"/>
        <v>0</v>
      </c>
      <c r="BF123" s="155">
        <f t="shared" si="25"/>
        <v>0</v>
      </c>
      <c r="BG123" s="155">
        <f t="shared" si="26"/>
        <v>0</v>
      </c>
      <c r="BH123" s="155">
        <f t="shared" si="27"/>
        <v>0</v>
      </c>
      <c r="BI123" s="155">
        <f t="shared" si="28"/>
        <v>0</v>
      </c>
      <c r="BJ123" s="14" t="s">
        <v>76</v>
      </c>
      <c r="BK123" s="155">
        <f t="shared" si="29"/>
        <v>0</v>
      </c>
      <c r="BL123" s="14" t="s">
        <v>127</v>
      </c>
      <c r="BM123" s="154" t="s">
        <v>289</v>
      </c>
    </row>
    <row r="124" spans="1:65" s="2" customFormat="1" ht="72">
      <c r="A124" s="31"/>
      <c r="B124" s="32"/>
      <c r="C124" s="156" t="s">
        <v>290</v>
      </c>
      <c r="D124" s="156" t="s">
        <v>134</v>
      </c>
      <c r="E124" s="157" t="s">
        <v>291</v>
      </c>
      <c r="F124" s="158" t="s">
        <v>292</v>
      </c>
      <c r="G124" s="159" t="s">
        <v>284</v>
      </c>
      <c r="H124" s="160">
        <v>32</v>
      </c>
      <c r="I124" s="161"/>
      <c r="J124" s="162">
        <f t="shared" si="20"/>
        <v>0</v>
      </c>
      <c r="K124" s="158" t="s">
        <v>124</v>
      </c>
      <c r="L124" s="36"/>
      <c r="M124" s="163" t="s">
        <v>19</v>
      </c>
      <c r="N124" s="164" t="s">
        <v>39</v>
      </c>
      <c r="O124" s="61"/>
      <c r="P124" s="152">
        <f t="shared" si="21"/>
        <v>0</v>
      </c>
      <c r="Q124" s="152">
        <v>0</v>
      </c>
      <c r="R124" s="152">
        <f t="shared" si="22"/>
        <v>0</v>
      </c>
      <c r="S124" s="152">
        <v>0</v>
      </c>
      <c r="T124" s="153">
        <f t="shared" si="2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4" t="s">
        <v>127</v>
      </c>
      <c r="AT124" s="154" t="s">
        <v>134</v>
      </c>
      <c r="AU124" s="154" t="s">
        <v>68</v>
      </c>
      <c r="AY124" s="14" t="s">
        <v>126</v>
      </c>
      <c r="BE124" s="155">
        <f t="shared" si="24"/>
        <v>0</v>
      </c>
      <c r="BF124" s="155">
        <f t="shared" si="25"/>
        <v>0</v>
      </c>
      <c r="BG124" s="155">
        <f t="shared" si="26"/>
        <v>0</v>
      </c>
      <c r="BH124" s="155">
        <f t="shared" si="27"/>
        <v>0</v>
      </c>
      <c r="BI124" s="155">
        <f t="shared" si="28"/>
        <v>0</v>
      </c>
      <c r="BJ124" s="14" t="s">
        <v>76</v>
      </c>
      <c r="BK124" s="155">
        <f t="shared" si="29"/>
        <v>0</v>
      </c>
      <c r="BL124" s="14" t="s">
        <v>127</v>
      </c>
      <c r="BM124" s="154" t="s">
        <v>293</v>
      </c>
    </row>
    <row r="125" spans="1:65" s="2" customFormat="1" ht="33" customHeight="1">
      <c r="A125" s="31"/>
      <c r="B125" s="32"/>
      <c r="C125" s="156" t="s">
        <v>294</v>
      </c>
      <c r="D125" s="156" t="s">
        <v>134</v>
      </c>
      <c r="E125" s="157" t="s">
        <v>295</v>
      </c>
      <c r="F125" s="158" t="s">
        <v>296</v>
      </c>
      <c r="G125" s="159" t="s">
        <v>284</v>
      </c>
      <c r="H125" s="160">
        <v>14</v>
      </c>
      <c r="I125" s="161"/>
      <c r="J125" s="162">
        <f t="shared" si="20"/>
        <v>0</v>
      </c>
      <c r="K125" s="158" t="s">
        <v>124</v>
      </c>
      <c r="L125" s="36"/>
      <c r="M125" s="163" t="s">
        <v>19</v>
      </c>
      <c r="N125" s="164" t="s">
        <v>39</v>
      </c>
      <c r="O125" s="61"/>
      <c r="P125" s="152">
        <f t="shared" si="21"/>
        <v>0</v>
      </c>
      <c r="Q125" s="152">
        <v>0</v>
      </c>
      <c r="R125" s="152">
        <f t="shared" si="22"/>
        <v>0</v>
      </c>
      <c r="S125" s="152">
        <v>0</v>
      </c>
      <c r="T125" s="153">
        <f t="shared" si="2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4" t="s">
        <v>127</v>
      </c>
      <c r="AT125" s="154" t="s">
        <v>134</v>
      </c>
      <c r="AU125" s="154" t="s">
        <v>68</v>
      </c>
      <c r="AY125" s="14" t="s">
        <v>126</v>
      </c>
      <c r="BE125" s="155">
        <f t="shared" si="24"/>
        <v>0</v>
      </c>
      <c r="BF125" s="155">
        <f t="shared" si="25"/>
        <v>0</v>
      </c>
      <c r="BG125" s="155">
        <f t="shared" si="26"/>
        <v>0</v>
      </c>
      <c r="BH125" s="155">
        <f t="shared" si="27"/>
        <v>0</v>
      </c>
      <c r="BI125" s="155">
        <f t="shared" si="28"/>
        <v>0</v>
      </c>
      <c r="BJ125" s="14" t="s">
        <v>76</v>
      </c>
      <c r="BK125" s="155">
        <f t="shared" si="29"/>
        <v>0</v>
      </c>
      <c r="BL125" s="14" t="s">
        <v>127</v>
      </c>
      <c r="BM125" s="154" t="s">
        <v>297</v>
      </c>
    </row>
    <row r="126" spans="1:65" s="2" customFormat="1" ht="36">
      <c r="A126" s="31"/>
      <c r="B126" s="32"/>
      <c r="C126" s="156" t="s">
        <v>298</v>
      </c>
      <c r="D126" s="156" t="s">
        <v>134</v>
      </c>
      <c r="E126" s="157" t="s">
        <v>299</v>
      </c>
      <c r="F126" s="158" t="s">
        <v>300</v>
      </c>
      <c r="G126" s="159" t="s">
        <v>284</v>
      </c>
      <c r="H126" s="160">
        <v>8</v>
      </c>
      <c r="I126" s="161"/>
      <c r="J126" s="162">
        <f t="shared" si="20"/>
        <v>0</v>
      </c>
      <c r="K126" s="158" t="s">
        <v>124</v>
      </c>
      <c r="L126" s="36"/>
      <c r="M126" s="163" t="s">
        <v>19</v>
      </c>
      <c r="N126" s="164" t="s">
        <v>39</v>
      </c>
      <c r="O126" s="61"/>
      <c r="P126" s="152">
        <f t="shared" si="21"/>
        <v>0</v>
      </c>
      <c r="Q126" s="152">
        <v>0</v>
      </c>
      <c r="R126" s="152">
        <f t="shared" si="22"/>
        <v>0</v>
      </c>
      <c r="S126" s="152">
        <v>0</v>
      </c>
      <c r="T126" s="153">
        <f t="shared" si="2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4" t="s">
        <v>127</v>
      </c>
      <c r="AT126" s="154" t="s">
        <v>134</v>
      </c>
      <c r="AU126" s="154" t="s">
        <v>68</v>
      </c>
      <c r="AY126" s="14" t="s">
        <v>126</v>
      </c>
      <c r="BE126" s="155">
        <f t="shared" si="24"/>
        <v>0</v>
      </c>
      <c r="BF126" s="155">
        <f t="shared" si="25"/>
        <v>0</v>
      </c>
      <c r="BG126" s="155">
        <f t="shared" si="26"/>
        <v>0</v>
      </c>
      <c r="BH126" s="155">
        <f t="shared" si="27"/>
        <v>0</v>
      </c>
      <c r="BI126" s="155">
        <f t="shared" si="28"/>
        <v>0</v>
      </c>
      <c r="BJ126" s="14" t="s">
        <v>76</v>
      </c>
      <c r="BK126" s="155">
        <f t="shared" si="29"/>
        <v>0</v>
      </c>
      <c r="BL126" s="14" t="s">
        <v>127</v>
      </c>
      <c r="BM126" s="154" t="s">
        <v>301</v>
      </c>
    </row>
    <row r="127" spans="1:65" s="2" customFormat="1" ht="60">
      <c r="A127" s="31"/>
      <c r="B127" s="32"/>
      <c r="C127" s="156" t="s">
        <v>302</v>
      </c>
      <c r="D127" s="156" t="s">
        <v>134</v>
      </c>
      <c r="E127" s="157" t="s">
        <v>303</v>
      </c>
      <c r="F127" s="158" t="s">
        <v>304</v>
      </c>
      <c r="G127" s="159" t="s">
        <v>131</v>
      </c>
      <c r="H127" s="160">
        <v>50</v>
      </c>
      <c r="I127" s="161"/>
      <c r="J127" s="162">
        <f t="shared" si="20"/>
        <v>0</v>
      </c>
      <c r="K127" s="158" t="s">
        <v>124</v>
      </c>
      <c r="L127" s="36"/>
      <c r="M127" s="163" t="s">
        <v>19</v>
      </c>
      <c r="N127" s="164" t="s">
        <v>39</v>
      </c>
      <c r="O127" s="61"/>
      <c r="P127" s="152">
        <f t="shared" si="21"/>
        <v>0</v>
      </c>
      <c r="Q127" s="152">
        <v>0</v>
      </c>
      <c r="R127" s="152">
        <f t="shared" si="22"/>
        <v>0</v>
      </c>
      <c r="S127" s="152">
        <v>0</v>
      </c>
      <c r="T127" s="153">
        <f t="shared" si="2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4" t="s">
        <v>127</v>
      </c>
      <c r="AT127" s="154" t="s">
        <v>134</v>
      </c>
      <c r="AU127" s="154" t="s">
        <v>68</v>
      </c>
      <c r="AY127" s="14" t="s">
        <v>126</v>
      </c>
      <c r="BE127" s="155">
        <f t="shared" si="24"/>
        <v>0</v>
      </c>
      <c r="BF127" s="155">
        <f t="shared" si="25"/>
        <v>0</v>
      </c>
      <c r="BG127" s="155">
        <f t="shared" si="26"/>
        <v>0</v>
      </c>
      <c r="BH127" s="155">
        <f t="shared" si="27"/>
        <v>0</v>
      </c>
      <c r="BI127" s="155">
        <f t="shared" si="28"/>
        <v>0</v>
      </c>
      <c r="BJ127" s="14" t="s">
        <v>76</v>
      </c>
      <c r="BK127" s="155">
        <f t="shared" si="29"/>
        <v>0</v>
      </c>
      <c r="BL127" s="14" t="s">
        <v>127</v>
      </c>
      <c r="BM127" s="154" t="s">
        <v>305</v>
      </c>
    </row>
    <row r="128" spans="1:65" s="2" customFormat="1" ht="101.25" customHeight="1">
      <c r="A128" s="31"/>
      <c r="B128" s="32"/>
      <c r="C128" s="156" t="s">
        <v>306</v>
      </c>
      <c r="D128" s="156" t="s">
        <v>134</v>
      </c>
      <c r="E128" s="157" t="s">
        <v>307</v>
      </c>
      <c r="F128" s="158" t="s">
        <v>308</v>
      </c>
      <c r="G128" s="159" t="s">
        <v>131</v>
      </c>
      <c r="H128" s="160">
        <v>1</v>
      </c>
      <c r="I128" s="161"/>
      <c r="J128" s="162">
        <f t="shared" si="20"/>
        <v>0</v>
      </c>
      <c r="K128" s="158" t="s">
        <v>124</v>
      </c>
      <c r="L128" s="36"/>
      <c r="M128" s="163" t="s">
        <v>19</v>
      </c>
      <c r="N128" s="164" t="s">
        <v>39</v>
      </c>
      <c r="O128" s="61"/>
      <c r="P128" s="152">
        <f t="shared" si="21"/>
        <v>0</v>
      </c>
      <c r="Q128" s="152">
        <v>0</v>
      </c>
      <c r="R128" s="152">
        <f t="shared" si="22"/>
        <v>0</v>
      </c>
      <c r="S128" s="152">
        <v>0</v>
      </c>
      <c r="T128" s="153">
        <f t="shared" si="2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4" t="s">
        <v>127</v>
      </c>
      <c r="AT128" s="154" t="s">
        <v>134</v>
      </c>
      <c r="AU128" s="154" t="s">
        <v>68</v>
      </c>
      <c r="AY128" s="14" t="s">
        <v>126</v>
      </c>
      <c r="BE128" s="155">
        <f t="shared" si="24"/>
        <v>0</v>
      </c>
      <c r="BF128" s="155">
        <f t="shared" si="25"/>
        <v>0</v>
      </c>
      <c r="BG128" s="155">
        <f t="shared" si="26"/>
        <v>0</v>
      </c>
      <c r="BH128" s="155">
        <f t="shared" si="27"/>
        <v>0</v>
      </c>
      <c r="BI128" s="155">
        <f t="shared" si="28"/>
        <v>0</v>
      </c>
      <c r="BJ128" s="14" t="s">
        <v>76</v>
      </c>
      <c r="BK128" s="155">
        <f t="shared" si="29"/>
        <v>0</v>
      </c>
      <c r="BL128" s="14" t="s">
        <v>127</v>
      </c>
      <c r="BM128" s="154" t="s">
        <v>309</v>
      </c>
    </row>
    <row r="129" spans="1:65" s="2" customFormat="1" ht="33" customHeight="1">
      <c r="A129" s="31"/>
      <c r="B129" s="32"/>
      <c r="C129" s="156" t="s">
        <v>310</v>
      </c>
      <c r="D129" s="156" t="s">
        <v>134</v>
      </c>
      <c r="E129" s="157" t="s">
        <v>311</v>
      </c>
      <c r="F129" s="158" t="s">
        <v>312</v>
      </c>
      <c r="G129" s="159" t="s">
        <v>131</v>
      </c>
      <c r="H129" s="160">
        <v>3</v>
      </c>
      <c r="I129" s="161"/>
      <c r="J129" s="162">
        <f t="shared" si="20"/>
        <v>0</v>
      </c>
      <c r="K129" s="158" t="s">
        <v>124</v>
      </c>
      <c r="L129" s="36"/>
      <c r="M129" s="163" t="s">
        <v>19</v>
      </c>
      <c r="N129" s="164" t="s">
        <v>39</v>
      </c>
      <c r="O129" s="61"/>
      <c r="P129" s="152">
        <f t="shared" si="21"/>
        <v>0</v>
      </c>
      <c r="Q129" s="152">
        <v>0</v>
      </c>
      <c r="R129" s="152">
        <f t="shared" si="22"/>
        <v>0</v>
      </c>
      <c r="S129" s="152">
        <v>0</v>
      </c>
      <c r="T129" s="153">
        <f t="shared" si="2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4" t="s">
        <v>127</v>
      </c>
      <c r="AT129" s="154" t="s">
        <v>134</v>
      </c>
      <c r="AU129" s="154" t="s">
        <v>68</v>
      </c>
      <c r="AY129" s="14" t="s">
        <v>126</v>
      </c>
      <c r="BE129" s="155">
        <f t="shared" si="24"/>
        <v>0</v>
      </c>
      <c r="BF129" s="155">
        <f t="shared" si="25"/>
        <v>0</v>
      </c>
      <c r="BG129" s="155">
        <f t="shared" si="26"/>
        <v>0</v>
      </c>
      <c r="BH129" s="155">
        <f t="shared" si="27"/>
        <v>0</v>
      </c>
      <c r="BI129" s="155">
        <f t="shared" si="28"/>
        <v>0</v>
      </c>
      <c r="BJ129" s="14" t="s">
        <v>76</v>
      </c>
      <c r="BK129" s="155">
        <f t="shared" si="29"/>
        <v>0</v>
      </c>
      <c r="BL129" s="14" t="s">
        <v>127</v>
      </c>
      <c r="BM129" s="154" t="s">
        <v>313</v>
      </c>
    </row>
    <row r="130" spans="1:65" s="2" customFormat="1" ht="114.95" customHeight="1">
      <c r="A130" s="31"/>
      <c r="B130" s="32"/>
      <c r="C130" s="156" t="s">
        <v>314</v>
      </c>
      <c r="D130" s="156" t="s">
        <v>134</v>
      </c>
      <c r="E130" s="157" t="s">
        <v>315</v>
      </c>
      <c r="F130" s="158" t="s">
        <v>316</v>
      </c>
      <c r="G130" s="159" t="s">
        <v>131</v>
      </c>
      <c r="H130" s="160">
        <v>1</v>
      </c>
      <c r="I130" s="161"/>
      <c r="J130" s="162">
        <f t="shared" si="20"/>
        <v>0</v>
      </c>
      <c r="K130" s="158" t="s">
        <v>124</v>
      </c>
      <c r="L130" s="36"/>
      <c r="M130" s="163" t="s">
        <v>19</v>
      </c>
      <c r="N130" s="164" t="s">
        <v>39</v>
      </c>
      <c r="O130" s="61"/>
      <c r="P130" s="152">
        <f t="shared" si="21"/>
        <v>0</v>
      </c>
      <c r="Q130" s="152">
        <v>0</v>
      </c>
      <c r="R130" s="152">
        <f t="shared" si="22"/>
        <v>0</v>
      </c>
      <c r="S130" s="152">
        <v>0</v>
      </c>
      <c r="T130" s="153">
        <f t="shared" si="2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4" t="s">
        <v>127</v>
      </c>
      <c r="AT130" s="154" t="s">
        <v>134</v>
      </c>
      <c r="AU130" s="154" t="s">
        <v>68</v>
      </c>
      <c r="AY130" s="14" t="s">
        <v>126</v>
      </c>
      <c r="BE130" s="155">
        <f t="shared" si="24"/>
        <v>0</v>
      </c>
      <c r="BF130" s="155">
        <f t="shared" si="25"/>
        <v>0</v>
      </c>
      <c r="BG130" s="155">
        <f t="shared" si="26"/>
        <v>0</v>
      </c>
      <c r="BH130" s="155">
        <f t="shared" si="27"/>
        <v>0</v>
      </c>
      <c r="BI130" s="155">
        <f t="shared" si="28"/>
        <v>0</v>
      </c>
      <c r="BJ130" s="14" t="s">
        <v>76</v>
      </c>
      <c r="BK130" s="155">
        <f t="shared" si="29"/>
        <v>0</v>
      </c>
      <c r="BL130" s="14" t="s">
        <v>127</v>
      </c>
      <c r="BM130" s="154" t="s">
        <v>317</v>
      </c>
    </row>
    <row r="131" spans="1:65" s="2" customFormat="1" ht="48">
      <c r="A131" s="31"/>
      <c r="B131" s="32"/>
      <c r="C131" s="156" t="s">
        <v>318</v>
      </c>
      <c r="D131" s="156" t="s">
        <v>134</v>
      </c>
      <c r="E131" s="157" t="s">
        <v>319</v>
      </c>
      <c r="F131" s="158" t="s">
        <v>320</v>
      </c>
      <c r="G131" s="159" t="s">
        <v>131</v>
      </c>
      <c r="H131" s="160">
        <v>3</v>
      </c>
      <c r="I131" s="161"/>
      <c r="J131" s="162">
        <f t="shared" si="20"/>
        <v>0</v>
      </c>
      <c r="K131" s="158" t="s">
        <v>124</v>
      </c>
      <c r="L131" s="36"/>
      <c r="M131" s="163" t="s">
        <v>19</v>
      </c>
      <c r="N131" s="164" t="s">
        <v>39</v>
      </c>
      <c r="O131" s="61"/>
      <c r="P131" s="152">
        <f t="shared" si="21"/>
        <v>0</v>
      </c>
      <c r="Q131" s="152">
        <v>0</v>
      </c>
      <c r="R131" s="152">
        <f t="shared" si="22"/>
        <v>0</v>
      </c>
      <c r="S131" s="152">
        <v>0</v>
      </c>
      <c r="T131" s="153">
        <f t="shared" si="2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4" t="s">
        <v>127</v>
      </c>
      <c r="AT131" s="154" t="s">
        <v>134</v>
      </c>
      <c r="AU131" s="154" t="s">
        <v>68</v>
      </c>
      <c r="AY131" s="14" t="s">
        <v>126</v>
      </c>
      <c r="BE131" s="155">
        <f t="shared" si="24"/>
        <v>0</v>
      </c>
      <c r="BF131" s="155">
        <f t="shared" si="25"/>
        <v>0</v>
      </c>
      <c r="BG131" s="155">
        <f t="shared" si="26"/>
        <v>0</v>
      </c>
      <c r="BH131" s="155">
        <f t="shared" si="27"/>
        <v>0</v>
      </c>
      <c r="BI131" s="155">
        <f t="shared" si="28"/>
        <v>0</v>
      </c>
      <c r="BJ131" s="14" t="s">
        <v>76</v>
      </c>
      <c r="BK131" s="155">
        <f t="shared" si="29"/>
        <v>0</v>
      </c>
      <c r="BL131" s="14" t="s">
        <v>127</v>
      </c>
      <c r="BM131" s="154" t="s">
        <v>321</v>
      </c>
    </row>
    <row r="132" spans="1:65" s="2" customFormat="1" ht="44.25" customHeight="1">
      <c r="A132" s="31"/>
      <c r="B132" s="32"/>
      <c r="C132" s="156" t="s">
        <v>322</v>
      </c>
      <c r="D132" s="156" t="s">
        <v>134</v>
      </c>
      <c r="E132" s="157" t="s">
        <v>323</v>
      </c>
      <c r="F132" s="158" t="s">
        <v>324</v>
      </c>
      <c r="G132" s="159" t="s">
        <v>131</v>
      </c>
      <c r="H132" s="160">
        <v>1</v>
      </c>
      <c r="I132" s="161"/>
      <c r="J132" s="162">
        <f t="shared" si="20"/>
        <v>0</v>
      </c>
      <c r="K132" s="158" t="s">
        <v>124</v>
      </c>
      <c r="L132" s="36"/>
      <c r="M132" s="170" t="s">
        <v>19</v>
      </c>
      <c r="N132" s="171" t="s">
        <v>39</v>
      </c>
      <c r="O132" s="172"/>
      <c r="P132" s="173">
        <f t="shared" si="21"/>
        <v>0</v>
      </c>
      <c r="Q132" s="173">
        <v>0</v>
      </c>
      <c r="R132" s="173">
        <f t="shared" si="22"/>
        <v>0</v>
      </c>
      <c r="S132" s="173">
        <v>0</v>
      </c>
      <c r="T132" s="174">
        <f t="shared" si="2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4" t="s">
        <v>127</v>
      </c>
      <c r="AT132" s="154" t="s">
        <v>134</v>
      </c>
      <c r="AU132" s="154" t="s">
        <v>68</v>
      </c>
      <c r="AY132" s="14" t="s">
        <v>126</v>
      </c>
      <c r="BE132" s="155">
        <f t="shared" si="24"/>
        <v>0</v>
      </c>
      <c r="BF132" s="155">
        <f t="shared" si="25"/>
        <v>0</v>
      </c>
      <c r="BG132" s="155">
        <f t="shared" si="26"/>
        <v>0</v>
      </c>
      <c r="BH132" s="155">
        <f t="shared" si="27"/>
        <v>0</v>
      </c>
      <c r="BI132" s="155">
        <f t="shared" si="28"/>
        <v>0</v>
      </c>
      <c r="BJ132" s="14" t="s">
        <v>76</v>
      </c>
      <c r="BK132" s="155">
        <f t="shared" si="29"/>
        <v>0</v>
      </c>
      <c r="BL132" s="14" t="s">
        <v>127</v>
      </c>
      <c r="BM132" s="154" t="s">
        <v>325</v>
      </c>
    </row>
    <row r="133" spans="1:65" s="2" customFormat="1" ht="6.95" customHeight="1">
      <c r="A133" s="31"/>
      <c r="B133" s="44"/>
      <c r="C133" s="45"/>
      <c r="D133" s="45"/>
      <c r="E133" s="45"/>
      <c r="F133" s="45"/>
      <c r="G133" s="45"/>
      <c r="H133" s="45"/>
      <c r="I133" s="45"/>
      <c r="J133" s="45"/>
      <c r="K133" s="45"/>
      <c r="L133" s="36"/>
      <c r="M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</sheetData>
  <sheetProtection algorithmName="SHA-512" hashValue="DEipdxHbVsqLfgZzCAhgjpMNdcxfYuweC3K+f6RYWQom5gGcB1DBtftbzV4wdGB0sIc+VVIvCd5ilwTEB56k6g==" saltValue="XSY/yc+ZTyF5b/R0mR24RlwhnhotxvGkq/XF4UBpmxMNYpdBx0p8SnL7qAehNdT2oBshBUyVgrvbhp9Z32mlrQ==" spinCount="100000" sheet="1" objects="1" scenarios="1" formatColumns="0" formatRows="0" autoFilter="0"/>
  <autoFilter ref="C78:K132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4" t="s">
        <v>81</v>
      </c>
    </row>
    <row r="3" spans="1:46" s="1" customFormat="1" ht="6.95" hidden="1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78</v>
      </c>
    </row>
    <row r="4" spans="1:46" s="1" customFormat="1" ht="24.95" hidden="1" customHeight="1">
      <c r="B4" s="17"/>
      <c r="D4" s="100" t="s">
        <v>100</v>
      </c>
      <c r="L4" s="17"/>
      <c r="M4" s="101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2" t="s">
        <v>16</v>
      </c>
      <c r="L6" s="17"/>
    </row>
    <row r="7" spans="1:46" s="1" customFormat="1" ht="16.5" hidden="1" customHeight="1">
      <c r="B7" s="17"/>
      <c r="E7" s="247" t="str">
        <f>'Rekapitulace zakázky'!K6</f>
        <v>Oprava osvětlení na trati Přerov - Zábřeh</v>
      </c>
      <c r="F7" s="248"/>
      <c r="G7" s="248"/>
      <c r="H7" s="248"/>
      <c r="L7" s="17"/>
    </row>
    <row r="8" spans="1:46" s="2" customFormat="1" ht="12" hidden="1" customHeight="1">
      <c r="A8" s="31"/>
      <c r="B8" s="36"/>
      <c r="C8" s="31"/>
      <c r="D8" s="102" t="s">
        <v>101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49" t="s">
        <v>326</v>
      </c>
      <c r="F9" s="250"/>
      <c r="G9" s="250"/>
      <c r="H9" s="250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>
        <f>'Rekapitulace zakázky'!AN8</f>
        <v>0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2" t="s">
        <v>24</v>
      </c>
      <c r="E14" s="31"/>
      <c r="F14" s="31"/>
      <c r="G14" s="31"/>
      <c r="H14" s="31"/>
      <c r="I14" s="102" t="s">
        <v>25</v>
      </c>
      <c r="J14" s="104" t="s">
        <v>19</v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4" t="s">
        <v>22</v>
      </c>
      <c r="F15" s="31"/>
      <c r="G15" s="31"/>
      <c r="H15" s="31"/>
      <c r="I15" s="102" t="s">
        <v>26</v>
      </c>
      <c r="J15" s="104" t="s">
        <v>19</v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2" t="s">
        <v>27</v>
      </c>
      <c r="E17" s="31"/>
      <c r="F17" s="31"/>
      <c r="G17" s="31"/>
      <c r="H17" s="31"/>
      <c r="I17" s="102" t="s">
        <v>25</v>
      </c>
      <c r="J17" s="27" t="str">
        <f>'Rekapitulace zakázky'!AN13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51" t="str">
        <f>'Rekapitulace zakázky'!E14</f>
        <v>Vyplň údaj</v>
      </c>
      <c r="F18" s="252"/>
      <c r="G18" s="252"/>
      <c r="H18" s="252"/>
      <c r="I18" s="102" t="s">
        <v>26</v>
      </c>
      <c r="J18" s="27" t="str">
        <f>'Rekapitulace zakázky'!AN14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2" t="s">
        <v>29</v>
      </c>
      <c r="E20" s="31"/>
      <c r="F20" s="31"/>
      <c r="G20" s="31"/>
      <c r="H20" s="31"/>
      <c r="I20" s="102" t="s">
        <v>25</v>
      </c>
      <c r="J20" s="104" t="s">
        <v>19</v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4" t="s">
        <v>22</v>
      </c>
      <c r="F21" s="31"/>
      <c r="G21" s="31"/>
      <c r="H21" s="31"/>
      <c r="I21" s="102" t="s">
        <v>26</v>
      </c>
      <c r="J21" s="104" t="s">
        <v>19</v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2" t="s">
        <v>31</v>
      </c>
      <c r="E23" s="31"/>
      <c r="F23" s="31"/>
      <c r="G23" s="31"/>
      <c r="H23" s="31"/>
      <c r="I23" s="102" t="s">
        <v>25</v>
      </c>
      <c r="J23" s="104" t="s">
        <v>19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4" t="s">
        <v>22</v>
      </c>
      <c r="F24" s="31"/>
      <c r="G24" s="31"/>
      <c r="H24" s="31"/>
      <c r="I24" s="102" t="s">
        <v>26</v>
      </c>
      <c r="J24" s="104" t="s">
        <v>19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2" t="s">
        <v>32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06"/>
      <c r="B27" s="107"/>
      <c r="C27" s="106"/>
      <c r="D27" s="106"/>
      <c r="E27" s="253" t="s">
        <v>19</v>
      </c>
      <c r="F27" s="253"/>
      <c r="G27" s="253"/>
      <c r="H27" s="253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0" t="s">
        <v>34</v>
      </c>
      <c r="E30" s="31"/>
      <c r="F30" s="31"/>
      <c r="G30" s="31"/>
      <c r="H30" s="31"/>
      <c r="I30" s="31"/>
      <c r="J30" s="111">
        <f>ROUND(J81,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2" t="s">
        <v>36</v>
      </c>
      <c r="G32" s="31"/>
      <c r="H32" s="31"/>
      <c r="I32" s="112" t="s">
        <v>35</v>
      </c>
      <c r="J32" s="112" t="s">
        <v>37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3" t="s">
        <v>38</v>
      </c>
      <c r="E33" s="102" t="s">
        <v>39</v>
      </c>
      <c r="F33" s="114">
        <f>ROUND((SUM(BE81:BE94)),  2)</f>
        <v>0</v>
      </c>
      <c r="G33" s="31"/>
      <c r="H33" s="31"/>
      <c r="I33" s="115">
        <v>0.21</v>
      </c>
      <c r="J33" s="114">
        <f>ROUND(((SUM(BE81:BE94))*I33),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2" t="s">
        <v>40</v>
      </c>
      <c r="F34" s="114">
        <f>ROUND((SUM(BF81:BF94)),  2)</f>
        <v>0</v>
      </c>
      <c r="G34" s="31"/>
      <c r="H34" s="31"/>
      <c r="I34" s="115">
        <v>0.15</v>
      </c>
      <c r="J34" s="114">
        <f>ROUND(((SUM(BF81:BF94))*I34),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41</v>
      </c>
      <c r="F35" s="114">
        <f>ROUND((SUM(BG81:BG94)),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42</v>
      </c>
      <c r="F36" s="114">
        <f>ROUND((SUM(BH81:BH94)),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43</v>
      </c>
      <c r="F37" s="114">
        <f>ROUND((SUM(BI81:BI94)),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16"/>
      <c r="D39" s="117" t="s">
        <v>44</v>
      </c>
      <c r="E39" s="118"/>
      <c r="F39" s="118"/>
      <c r="G39" s="119" t="s">
        <v>45</v>
      </c>
      <c r="H39" s="120" t="s">
        <v>46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hidden="1" customHeight="1">
      <c r="A45" s="31"/>
      <c r="B45" s="32"/>
      <c r="C45" s="20" t="s">
        <v>103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hidden="1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hidden="1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hidden="1" customHeight="1">
      <c r="A48" s="31"/>
      <c r="B48" s="32"/>
      <c r="C48" s="33"/>
      <c r="D48" s="33"/>
      <c r="E48" s="254" t="str">
        <f>E7</f>
        <v>Oprava osvětlení na trati Přerov - Zábřeh</v>
      </c>
      <c r="F48" s="255"/>
      <c r="G48" s="255"/>
      <c r="H48" s="255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101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hidden="1" customHeight="1">
      <c r="A50" s="31"/>
      <c r="B50" s="32"/>
      <c r="C50" s="33"/>
      <c r="D50" s="33"/>
      <c r="E50" s="207" t="str">
        <f>E9</f>
        <v>SO 01-2 - Vedlejší ostatní náklady (databáze ÚOŽI)</v>
      </c>
      <c r="F50" s="256"/>
      <c r="G50" s="256"/>
      <c r="H50" s="256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hidden="1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hidden="1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>
        <f>IF(J12="","",J12)</f>
        <v>0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hidden="1" customHeight="1">
      <c r="A54" s="31"/>
      <c r="B54" s="32"/>
      <c r="C54" s="26" t="s">
        <v>24</v>
      </c>
      <c r="D54" s="33"/>
      <c r="E54" s="33"/>
      <c r="F54" s="24" t="str">
        <f>E15</f>
        <v xml:space="preserve"> </v>
      </c>
      <c r="G54" s="33"/>
      <c r="H54" s="33"/>
      <c r="I54" s="26" t="s">
        <v>29</v>
      </c>
      <c r="J54" s="29" t="str">
        <f>E21</f>
        <v xml:space="preserve">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hidden="1" customHeight="1">
      <c r="A55" s="31"/>
      <c r="B55" s="32"/>
      <c r="C55" s="26" t="s">
        <v>27</v>
      </c>
      <c r="D55" s="33"/>
      <c r="E55" s="33"/>
      <c r="F55" s="24" t="str">
        <f>IF(E18="","",E18)</f>
        <v>Vyplň údaj</v>
      </c>
      <c r="G55" s="33"/>
      <c r="H55" s="33"/>
      <c r="I55" s="26" t="s">
        <v>31</v>
      </c>
      <c r="J55" s="29" t="str">
        <f>E24</f>
        <v xml:space="preserve"> 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hidden="1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hidden="1" customHeight="1">
      <c r="A57" s="31"/>
      <c r="B57" s="32"/>
      <c r="C57" s="127" t="s">
        <v>104</v>
      </c>
      <c r="D57" s="128"/>
      <c r="E57" s="128"/>
      <c r="F57" s="128"/>
      <c r="G57" s="128"/>
      <c r="H57" s="128"/>
      <c r="I57" s="128"/>
      <c r="J57" s="129" t="s">
        <v>105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hidden="1" customHeight="1">
      <c r="A59" s="31"/>
      <c r="B59" s="32"/>
      <c r="C59" s="130" t="s">
        <v>66</v>
      </c>
      <c r="D59" s="33"/>
      <c r="E59" s="33"/>
      <c r="F59" s="33"/>
      <c r="G59" s="33"/>
      <c r="H59" s="33"/>
      <c r="I59" s="33"/>
      <c r="J59" s="74">
        <f>J81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106</v>
      </c>
    </row>
    <row r="60" spans="1:47" s="10" customFormat="1" ht="24.95" hidden="1" customHeight="1">
      <c r="B60" s="175"/>
      <c r="C60" s="176"/>
      <c r="D60" s="177" t="s">
        <v>327</v>
      </c>
      <c r="E60" s="178"/>
      <c r="F60" s="178"/>
      <c r="G60" s="178"/>
      <c r="H60" s="178"/>
      <c r="I60" s="178"/>
      <c r="J60" s="179">
        <f>J82</f>
        <v>0</v>
      </c>
      <c r="K60" s="176"/>
      <c r="L60" s="180"/>
    </row>
    <row r="61" spans="1:47" s="10" customFormat="1" ht="24.95" hidden="1" customHeight="1">
      <c r="B61" s="175"/>
      <c r="C61" s="176"/>
      <c r="D61" s="177" t="s">
        <v>328</v>
      </c>
      <c r="E61" s="178"/>
      <c r="F61" s="178"/>
      <c r="G61" s="178"/>
      <c r="H61" s="178"/>
      <c r="I61" s="178"/>
      <c r="J61" s="179">
        <f>J86</f>
        <v>0</v>
      </c>
      <c r="K61" s="176"/>
      <c r="L61" s="180"/>
    </row>
    <row r="62" spans="1:47" s="2" customFormat="1" ht="21.75" hidden="1" customHeight="1">
      <c r="A62" s="31"/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6.95" hidden="1" customHeight="1">
      <c r="A63" s="31"/>
      <c r="B63" s="44"/>
      <c r="C63" s="45"/>
      <c r="D63" s="45"/>
      <c r="E63" s="45"/>
      <c r="F63" s="45"/>
      <c r="G63" s="45"/>
      <c r="H63" s="45"/>
      <c r="I63" s="45"/>
      <c r="J63" s="45"/>
      <c r="K63" s="45"/>
      <c r="L63" s="10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</row>
    <row r="64" spans="1:47" ht="11.25" hidden="1"/>
    <row r="65" spans="1:31" ht="11.25" hidden="1"/>
    <row r="66" spans="1:31" ht="11.25" hidden="1"/>
    <row r="67" spans="1:31" s="2" customFormat="1" ht="6.95" customHeight="1">
      <c r="A67" s="31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31" s="2" customFormat="1" ht="24.95" customHeight="1">
      <c r="A68" s="31"/>
      <c r="B68" s="32"/>
      <c r="C68" s="20" t="s">
        <v>107</v>
      </c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31" s="2" customFormat="1" ht="6.95" customHeight="1">
      <c r="A69" s="31"/>
      <c r="B69" s="32"/>
      <c r="C69" s="33"/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12" customHeight="1">
      <c r="A70" s="31"/>
      <c r="B70" s="32"/>
      <c r="C70" s="26" t="s">
        <v>16</v>
      </c>
      <c r="D70" s="33"/>
      <c r="E70" s="33"/>
      <c r="F70" s="33"/>
      <c r="G70" s="33"/>
      <c r="H70" s="33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16.5" customHeight="1">
      <c r="A71" s="31"/>
      <c r="B71" s="32"/>
      <c r="C71" s="33"/>
      <c r="D71" s="33"/>
      <c r="E71" s="254" t="str">
        <f>E7</f>
        <v>Oprava osvětlení na trati Přerov - Zábřeh</v>
      </c>
      <c r="F71" s="255"/>
      <c r="G71" s="255"/>
      <c r="H71" s="255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101</v>
      </c>
      <c r="D72" s="33"/>
      <c r="E72" s="33"/>
      <c r="F72" s="33"/>
      <c r="G72" s="33"/>
      <c r="H72" s="33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3"/>
      <c r="D73" s="33"/>
      <c r="E73" s="207" t="str">
        <f>E9</f>
        <v>SO 01-2 - Vedlejší ostatní náklady (databáze ÚOŽI)</v>
      </c>
      <c r="F73" s="256"/>
      <c r="G73" s="256"/>
      <c r="H73" s="256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6.95" customHeight="1">
      <c r="A74" s="31"/>
      <c r="B74" s="32"/>
      <c r="C74" s="33"/>
      <c r="D74" s="33"/>
      <c r="E74" s="33"/>
      <c r="F74" s="33"/>
      <c r="G74" s="33"/>
      <c r="H74" s="33"/>
      <c r="I74" s="33"/>
      <c r="J74" s="33"/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12" customHeight="1">
      <c r="A75" s="31"/>
      <c r="B75" s="32"/>
      <c r="C75" s="26" t="s">
        <v>21</v>
      </c>
      <c r="D75" s="33"/>
      <c r="E75" s="33"/>
      <c r="F75" s="24" t="str">
        <f>F12</f>
        <v xml:space="preserve"> </v>
      </c>
      <c r="G75" s="33"/>
      <c r="H75" s="33"/>
      <c r="I75" s="26" t="s">
        <v>23</v>
      </c>
      <c r="J75" s="56">
        <f>IF(J12="","",J12)</f>
        <v>0</v>
      </c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6.95" customHeigh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5.2" customHeight="1">
      <c r="A77" s="31"/>
      <c r="B77" s="32"/>
      <c r="C77" s="26" t="s">
        <v>24</v>
      </c>
      <c r="D77" s="33"/>
      <c r="E77" s="33"/>
      <c r="F77" s="24" t="str">
        <f>E15</f>
        <v xml:space="preserve"> </v>
      </c>
      <c r="G77" s="33"/>
      <c r="H77" s="33"/>
      <c r="I77" s="26" t="s">
        <v>29</v>
      </c>
      <c r="J77" s="29" t="str">
        <f>E21</f>
        <v xml:space="preserve"> 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15.2" customHeight="1">
      <c r="A78" s="31"/>
      <c r="B78" s="32"/>
      <c r="C78" s="26" t="s">
        <v>27</v>
      </c>
      <c r="D78" s="33"/>
      <c r="E78" s="33"/>
      <c r="F78" s="24" t="str">
        <f>IF(E18="","",E18)</f>
        <v>Vyplň údaj</v>
      </c>
      <c r="G78" s="33"/>
      <c r="H78" s="33"/>
      <c r="I78" s="26" t="s">
        <v>31</v>
      </c>
      <c r="J78" s="29" t="str">
        <f>E24</f>
        <v xml:space="preserve"> </v>
      </c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0.35" customHeight="1">
      <c r="A79" s="31"/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10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9" customFormat="1" ht="29.25" customHeight="1">
      <c r="A80" s="131"/>
      <c r="B80" s="132"/>
      <c r="C80" s="133" t="s">
        <v>108</v>
      </c>
      <c r="D80" s="134" t="s">
        <v>53</v>
      </c>
      <c r="E80" s="134" t="s">
        <v>49</v>
      </c>
      <c r="F80" s="134" t="s">
        <v>50</v>
      </c>
      <c r="G80" s="134" t="s">
        <v>109</v>
      </c>
      <c r="H80" s="134" t="s">
        <v>110</v>
      </c>
      <c r="I80" s="134" t="s">
        <v>111</v>
      </c>
      <c r="J80" s="134" t="s">
        <v>105</v>
      </c>
      <c r="K80" s="135" t="s">
        <v>112</v>
      </c>
      <c r="L80" s="136"/>
      <c r="M80" s="65" t="s">
        <v>19</v>
      </c>
      <c r="N80" s="66" t="s">
        <v>38</v>
      </c>
      <c r="O80" s="66" t="s">
        <v>113</v>
      </c>
      <c r="P80" s="66" t="s">
        <v>114</v>
      </c>
      <c r="Q80" s="66" t="s">
        <v>115</v>
      </c>
      <c r="R80" s="66" t="s">
        <v>116</v>
      </c>
      <c r="S80" s="66" t="s">
        <v>117</v>
      </c>
      <c r="T80" s="67" t="s">
        <v>118</v>
      </c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131"/>
    </row>
    <row r="81" spans="1:65" s="2" customFormat="1" ht="22.9" customHeight="1">
      <c r="A81" s="31"/>
      <c r="B81" s="32"/>
      <c r="C81" s="72" t="s">
        <v>119</v>
      </c>
      <c r="D81" s="33"/>
      <c r="E81" s="33"/>
      <c r="F81" s="33"/>
      <c r="G81" s="33"/>
      <c r="H81" s="33"/>
      <c r="I81" s="33"/>
      <c r="J81" s="137">
        <f>BK81</f>
        <v>0</v>
      </c>
      <c r="K81" s="33"/>
      <c r="L81" s="36"/>
      <c r="M81" s="68"/>
      <c r="N81" s="138"/>
      <c r="O81" s="69"/>
      <c r="P81" s="139">
        <f>P82+P86</f>
        <v>0</v>
      </c>
      <c r="Q81" s="69"/>
      <c r="R81" s="139">
        <f>R82+R86</f>
        <v>0</v>
      </c>
      <c r="S81" s="69"/>
      <c r="T81" s="140">
        <f>T82+T86</f>
        <v>0</v>
      </c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T81" s="14" t="s">
        <v>67</v>
      </c>
      <c r="AU81" s="14" t="s">
        <v>106</v>
      </c>
      <c r="BK81" s="141">
        <f>BK82+BK86</f>
        <v>0</v>
      </c>
    </row>
    <row r="82" spans="1:65" s="11" customFormat="1" ht="25.9" customHeight="1">
      <c r="B82" s="181"/>
      <c r="C82" s="182"/>
      <c r="D82" s="183" t="s">
        <v>67</v>
      </c>
      <c r="E82" s="184" t="s">
        <v>329</v>
      </c>
      <c r="F82" s="184" t="s">
        <v>330</v>
      </c>
      <c r="G82" s="182"/>
      <c r="H82" s="182"/>
      <c r="I82" s="185"/>
      <c r="J82" s="186">
        <f>BK82</f>
        <v>0</v>
      </c>
      <c r="K82" s="182"/>
      <c r="L82" s="187"/>
      <c r="M82" s="188"/>
      <c r="N82" s="189"/>
      <c r="O82" s="189"/>
      <c r="P82" s="190">
        <f>SUM(P83:P85)</f>
        <v>0</v>
      </c>
      <c r="Q82" s="189"/>
      <c r="R82" s="190">
        <f>SUM(R83:R85)</f>
        <v>0</v>
      </c>
      <c r="S82" s="189"/>
      <c r="T82" s="191">
        <f>SUM(T83:T85)</f>
        <v>0</v>
      </c>
      <c r="AR82" s="192" t="s">
        <v>127</v>
      </c>
      <c r="AT82" s="193" t="s">
        <v>67</v>
      </c>
      <c r="AU82" s="193" t="s">
        <v>68</v>
      </c>
      <c r="AY82" s="192" t="s">
        <v>126</v>
      </c>
      <c r="BK82" s="194">
        <f>SUM(BK83:BK85)</f>
        <v>0</v>
      </c>
    </row>
    <row r="83" spans="1:65" s="2" customFormat="1" ht="134.25" customHeight="1">
      <c r="A83" s="31"/>
      <c r="B83" s="32"/>
      <c r="C83" s="156" t="s">
        <v>76</v>
      </c>
      <c r="D83" s="156" t="s">
        <v>134</v>
      </c>
      <c r="E83" s="157" t="s">
        <v>331</v>
      </c>
      <c r="F83" s="158" t="s">
        <v>332</v>
      </c>
      <c r="G83" s="159" t="s">
        <v>131</v>
      </c>
      <c r="H83" s="160">
        <v>10</v>
      </c>
      <c r="I83" s="161"/>
      <c r="J83" s="162">
        <f>ROUND(I83*H83,2)</f>
        <v>0</v>
      </c>
      <c r="K83" s="158" t="s">
        <v>124</v>
      </c>
      <c r="L83" s="36"/>
      <c r="M83" s="163" t="s">
        <v>19</v>
      </c>
      <c r="N83" s="164" t="s">
        <v>39</v>
      </c>
      <c r="O83" s="61"/>
      <c r="P83" s="152">
        <f>O83*H83</f>
        <v>0</v>
      </c>
      <c r="Q83" s="152">
        <v>0</v>
      </c>
      <c r="R83" s="152">
        <f>Q83*H83</f>
        <v>0</v>
      </c>
      <c r="S83" s="152">
        <v>0</v>
      </c>
      <c r="T83" s="153">
        <f>S83*H83</f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54" t="s">
        <v>333</v>
      </c>
      <c r="AT83" s="154" t="s">
        <v>134</v>
      </c>
      <c r="AU83" s="154" t="s">
        <v>76</v>
      </c>
      <c r="AY83" s="14" t="s">
        <v>126</v>
      </c>
      <c r="BE83" s="155">
        <f>IF(N83="základní",J83,0)</f>
        <v>0</v>
      </c>
      <c r="BF83" s="155">
        <f>IF(N83="snížená",J83,0)</f>
        <v>0</v>
      </c>
      <c r="BG83" s="155">
        <f>IF(N83="zákl. přenesená",J83,0)</f>
        <v>0</v>
      </c>
      <c r="BH83" s="155">
        <f>IF(N83="sníž. přenesená",J83,0)</f>
        <v>0</v>
      </c>
      <c r="BI83" s="155">
        <f>IF(N83="nulová",J83,0)</f>
        <v>0</v>
      </c>
      <c r="BJ83" s="14" t="s">
        <v>76</v>
      </c>
      <c r="BK83" s="155">
        <f>ROUND(I83*H83,2)</f>
        <v>0</v>
      </c>
      <c r="BL83" s="14" t="s">
        <v>333</v>
      </c>
      <c r="BM83" s="154" t="s">
        <v>334</v>
      </c>
    </row>
    <row r="84" spans="1:65" s="2" customFormat="1" ht="19.5">
      <c r="A84" s="31"/>
      <c r="B84" s="32"/>
      <c r="C84" s="33"/>
      <c r="D84" s="165" t="s">
        <v>157</v>
      </c>
      <c r="E84" s="33"/>
      <c r="F84" s="166" t="s">
        <v>335</v>
      </c>
      <c r="G84" s="33"/>
      <c r="H84" s="33"/>
      <c r="I84" s="167"/>
      <c r="J84" s="33"/>
      <c r="K84" s="33"/>
      <c r="L84" s="36"/>
      <c r="M84" s="168"/>
      <c r="N84" s="169"/>
      <c r="O84" s="61"/>
      <c r="P84" s="61"/>
      <c r="Q84" s="61"/>
      <c r="R84" s="61"/>
      <c r="S84" s="61"/>
      <c r="T84" s="62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T84" s="14" t="s">
        <v>157</v>
      </c>
      <c r="AU84" s="14" t="s">
        <v>76</v>
      </c>
    </row>
    <row r="85" spans="1:65" s="2" customFormat="1" ht="90" customHeight="1">
      <c r="A85" s="31"/>
      <c r="B85" s="32"/>
      <c r="C85" s="156" t="s">
        <v>78</v>
      </c>
      <c r="D85" s="156" t="s">
        <v>134</v>
      </c>
      <c r="E85" s="157" t="s">
        <v>336</v>
      </c>
      <c r="F85" s="158" t="s">
        <v>337</v>
      </c>
      <c r="G85" s="159" t="s">
        <v>338</v>
      </c>
      <c r="H85" s="160">
        <v>0.8</v>
      </c>
      <c r="I85" s="161"/>
      <c r="J85" s="162">
        <f>ROUND(I85*H85,2)</f>
        <v>0</v>
      </c>
      <c r="K85" s="158" t="s">
        <v>124</v>
      </c>
      <c r="L85" s="36"/>
      <c r="M85" s="163" t="s">
        <v>19</v>
      </c>
      <c r="N85" s="164" t="s">
        <v>39</v>
      </c>
      <c r="O85" s="61"/>
      <c r="P85" s="152">
        <f>O85*H85</f>
        <v>0</v>
      </c>
      <c r="Q85" s="152">
        <v>0</v>
      </c>
      <c r="R85" s="152">
        <f>Q85*H85</f>
        <v>0</v>
      </c>
      <c r="S85" s="152">
        <v>0</v>
      </c>
      <c r="T85" s="153">
        <f>S85*H85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54" t="s">
        <v>333</v>
      </c>
      <c r="AT85" s="154" t="s">
        <v>134</v>
      </c>
      <c r="AU85" s="154" t="s">
        <v>76</v>
      </c>
      <c r="AY85" s="14" t="s">
        <v>126</v>
      </c>
      <c r="BE85" s="155">
        <f>IF(N85="základní",J85,0)</f>
        <v>0</v>
      </c>
      <c r="BF85" s="155">
        <f>IF(N85="snížená",J85,0)</f>
        <v>0</v>
      </c>
      <c r="BG85" s="155">
        <f>IF(N85="zákl. přenesená",J85,0)</f>
        <v>0</v>
      </c>
      <c r="BH85" s="155">
        <f>IF(N85="sníž. přenesená",J85,0)</f>
        <v>0</v>
      </c>
      <c r="BI85" s="155">
        <f>IF(N85="nulová",J85,0)</f>
        <v>0</v>
      </c>
      <c r="BJ85" s="14" t="s">
        <v>76</v>
      </c>
      <c r="BK85" s="155">
        <f>ROUND(I85*H85,2)</f>
        <v>0</v>
      </c>
      <c r="BL85" s="14" t="s">
        <v>333</v>
      </c>
      <c r="BM85" s="154" t="s">
        <v>339</v>
      </c>
    </row>
    <row r="86" spans="1:65" s="11" customFormat="1" ht="25.9" customHeight="1">
      <c r="B86" s="181"/>
      <c r="C86" s="182"/>
      <c r="D86" s="183" t="s">
        <v>67</v>
      </c>
      <c r="E86" s="184" t="s">
        <v>340</v>
      </c>
      <c r="F86" s="184" t="s">
        <v>341</v>
      </c>
      <c r="G86" s="182"/>
      <c r="H86" s="182"/>
      <c r="I86" s="185"/>
      <c r="J86" s="186">
        <f>BK86</f>
        <v>0</v>
      </c>
      <c r="K86" s="182"/>
      <c r="L86" s="187"/>
      <c r="M86" s="188"/>
      <c r="N86" s="189"/>
      <c r="O86" s="189"/>
      <c r="P86" s="190">
        <f>SUM(P87:P94)</f>
        <v>0</v>
      </c>
      <c r="Q86" s="189"/>
      <c r="R86" s="190">
        <f>SUM(R87:R94)</f>
        <v>0</v>
      </c>
      <c r="S86" s="189"/>
      <c r="T86" s="191">
        <f>SUM(T87:T94)</f>
        <v>0</v>
      </c>
      <c r="AR86" s="192" t="s">
        <v>142</v>
      </c>
      <c r="AT86" s="193" t="s">
        <v>67</v>
      </c>
      <c r="AU86" s="193" t="s">
        <v>68</v>
      </c>
      <c r="AY86" s="192" t="s">
        <v>126</v>
      </c>
      <c r="BK86" s="194">
        <f>SUM(BK87:BK94)</f>
        <v>0</v>
      </c>
    </row>
    <row r="87" spans="1:65" s="2" customFormat="1" ht="90" customHeight="1">
      <c r="A87" s="31"/>
      <c r="B87" s="32"/>
      <c r="C87" s="156" t="s">
        <v>133</v>
      </c>
      <c r="D87" s="156" t="s">
        <v>134</v>
      </c>
      <c r="E87" s="157" t="s">
        <v>342</v>
      </c>
      <c r="F87" s="158" t="s">
        <v>343</v>
      </c>
      <c r="G87" s="159" t="s">
        <v>344</v>
      </c>
      <c r="H87" s="195"/>
      <c r="I87" s="161"/>
      <c r="J87" s="162">
        <f>ROUND(I87*H87,2)</f>
        <v>0</v>
      </c>
      <c r="K87" s="158" t="s">
        <v>124</v>
      </c>
      <c r="L87" s="36"/>
      <c r="M87" s="163" t="s">
        <v>19</v>
      </c>
      <c r="N87" s="164" t="s">
        <v>39</v>
      </c>
      <c r="O87" s="61"/>
      <c r="P87" s="152">
        <f>O87*H87</f>
        <v>0</v>
      </c>
      <c r="Q87" s="152">
        <v>0</v>
      </c>
      <c r="R87" s="152">
        <f>Q87*H87</f>
        <v>0</v>
      </c>
      <c r="S87" s="152">
        <v>0</v>
      </c>
      <c r="T87" s="153">
        <f>S87*H87</f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54" t="s">
        <v>127</v>
      </c>
      <c r="AT87" s="154" t="s">
        <v>134</v>
      </c>
      <c r="AU87" s="154" t="s">
        <v>76</v>
      </c>
      <c r="AY87" s="14" t="s">
        <v>126</v>
      </c>
      <c r="BE87" s="155">
        <f>IF(N87="základní",J87,0)</f>
        <v>0</v>
      </c>
      <c r="BF87" s="155">
        <f>IF(N87="snížená",J87,0)</f>
        <v>0</v>
      </c>
      <c r="BG87" s="155">
        <f>IF(N87="zákl. přenesená",J87,0)</f>
        <v>0</v>
      </c>
      <c r="BH87" s="155">
        <f>IF(N87="sníž. přenesená",J87,0)</f>
        <v>0</v>
      </c>
      <c r="BI87" s="155">
        <f>IF(N87="nulová",J87,0)</f>
        <v>0</v>
      </c>
      <c r="BJ87" s="14" t="s">
        <v>76</v>
      </c>
      <c r="BK87" s="155">
        <f>ROUND(I87*H87,2)</f>
        <v>0</v>
      </c>
      <c r="BL87" s="14" t="s">
        <v>127</v>
      </c>
      <c r="BM87" s="154" t="s">
        <v>345</v>
      </c>
    </row>
    <row r="88" spans="1:65" s="2" customFormat="1" ht="19.5">
      <c r="A88" s="31"/>
      <c r="B88" s="32"/>
      <c r="C88" s="33"/>
      <c r="D88" s="165" t="s">
        <v>157</v>
      </c>
      <c r="E88" s="33"/>
      <c r="F88" s="166" t="s">
        <v>346</v>
      </c>
      <c r="G88" s="33"/>
      <c r="H88" s="33"/>
      <c r="I88" s="167"/>
      <c r="J88" s="33"/>
      <c r="K88" s="33"/>
      <c r="L88" s="36"/>
      <c r="M88" s="168"/>
      <c r="N88" s="169"/>
      <c r="O88" s="61"/>
      <c r="P88" s="61"/>
      <c r="Q88" s="61"/>
      <c r="R88" s="61"/>
      <c r="S88" s="61"/>
      <c r="T88" s="62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T88" s="14" t="s">
        <v>157</v>
      </c>
      <c r="AU88" s="14" t="s">
        <v>76</v>
      </c>
    </row>
    <row r="89" spans="1:65" s="2" customFormat="1" ht="78" customHeight="1">
      <c r="A89" s="31"/>
      <c r="B89" s="32"/>
      <c r="C89" s="156" t="s">
        <v>127</v>
      </c>
      <c r="D89" s="156" t="s">
        <v>134</v>
      </c>
      <c r="E89" s="157" t="s">
        <v>347</v>
      </c>
      <c r="F89" s="158" t="s">
        <v>348</v>
      </c>
      <c r="G89" s="159" t="s">
        <v>344</v>
      </c>
      <c r="H89" s="195"/>
      <c r="I89" s="161"/>
      <c r="J89" s="162">
        <f>ROUND(I89*H89,2)</f>
        <v>0</v>
      </c>
      <c r="K89" s="158" t="s">
        <v>124</v>
      </c>
      <c r="L89" s="36"/>
      <c r="M89" s="163" t="s">
        <v>19</v>
      </c>
      <c r="N89" s="164" t="s">
        <v>39</v>
      </c>
      <c r="O89" s="61"/>
      <c r="P89" s="152">
        <f>O89*H89</f>
        <v>0</v>
      </c>
      <c r="Q89" s="152">
        <v>0</v>
      </c>
      <c r="R89" s="152">
        <f>Q89*H89</f>
        <v>0</v>
      </c>
      <c r="S89" s="152">
        <v>0</v>
      </c>
      <c r="T89" s="153">
        <f>S89*H89</f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54" t="s">
        <v>127</v>
      </c>
      <c r="AT89" s="154" t="s">
        <v>134</v>
      </c>
      <c r="AU89" s="154" t="s">
        <v>76</v>
      </c>
      <c r="AY89" s="14" t="s">
        <v>126</v>
      </c>
      <c r="BE89" s="155">
        <f>IF(N89="základní",J89,0)</f>
        <v>0</v>
      </c>
      <c r="BF89" s="155">
        <f>IF(N89="snížená",J89,0)</f>
        <v>0</v>
      </c>
      <c r="BG89" s="155">
        <f>IF(N89="zákl. přenesená",J89,0)</f>
        <v>0</v>
      </c>
      <c r="BH89" s="155">
        <f>IF(N89="sníž. přenesená",J89,0)</f>
        <v>0</v>
      </c>
      <c r="BI89" s="155">
        <f>IF(N89="nulová",J89,0)</f>
        <v>0</v>
      </c>
      <c r="BJ89" s="14" t="s">
        <v>76</v>
      </c>
      <c r="BK89" s="155">
        <f>ROUND(I89*H89,2)</f>
        <v>0</v>
      </c>
      <c r="BL89" s="14" t="s">
        <v>127</v>
      </c>
      <c r="BM89" s="154" t="s">
        <v>349</v>
      </c>
    </row>
    <row r="90" spans="1:65" s="2" customFormat="1" ht="19.5">
      <c r="A90" s="31"/>
      <c r="B90" s="32"/>
      <c r="C90" s="33"/>
      <c r="D90" s="165" t="s">
        <v>157</v>
      </c>
      <c r="E90" s="33"/>
      <c r="F90" s="166" t="s">
        <v>346</v>
      </c>
      <c r="G90" s="33"/>
      <c r="H90" s="33"/>
      <c r="I90" s="167"/>
      <c r="J90" s="33"/>
      <c r="K90" s="33"/>
      <c r="L90" s="36"/>
      <c r="M90" s="168"/>
      <c r="N90" s="169"/>
      <c r="O90" s="61"/>
      <c r="P90" s="61"/>
      <c r="Q90" s="61"/>
      <c r="R90" s="61"/>
      <c r="S90" s="61"/>
      <c r="T90" s="62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T90" s="14" t="s">
        <v>157</v>
      </c>
      <c r="AU90" s="14" t="s">
        <v>76</v>
      </c>
    </row>
    <row r="91" spans="1:65" s="2" customFormat="1" ht="16.5" customHeight="1">
      <c r="A91" s="31"/>
      <c r="B91" s="32"/>
      <c r="C91" s="156" t="s">
        <v>142</v>
      </c>
      <c r="D91" s="156" t="s">
        <v>134</v>
      </c>
      <c r="E91" s="157" t="s">
        <v>350</v>
      </c>
      <c r="F91" s="158" t="s">
        <v>351</v>
      </c>
      <c r="G91" s="159" t="s">
        <v>344</v>
      </c>
      <c r="H91" s="195"/>
      <c r="I91" s="161"/>
      <c r="J91" s="162">
        <f>ROUND(I91*H91,2)</f>
        <v>0</v>
      </c>
      <c r="K91" s="158" t="s">
        <v>124</v>
      </c>
      <c r="L91" s="36"/>
      <c r="M91" s="163" t="s">
        <v>19</v>
      </c>
      <c r="N91" s="164" t="s">
        <v>39</v>
      </c>
      <c r="O91" s="61"/>
      <c r="P91" s="152">
        <f>O91*H91</f>
        <v>0</v>
      </c>
      <c r="Q91" s="152">
        <v>0</v>
      </c>
      <c r="R91" s="152">
        <f>Q91*H91</f>
        <v>0</v>
      </c>
      <c r="S91" s="152">
        <v>0</v>
      </c>
      <c r="T91" s="153">
        <f>S91*H91</f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54" t="s">
        <v>127</v>
      </c>
      <c r="AT91" s="154" t="s">
        <v>134</v>
      </c>
      <c r="AU91" s="154" t="s">
        <v>76</v>
      </c>
      <c r="AY91" s="14" t="s">
        <v>126</v>
      </c>
      <c r="BE91" s="155">
        <f>IF(N91="základní",J91,0)</f>
        <v>0</v>
      </c>
      <c r="BF91" s="155">
        <f>IF(N91="snížená",J91,0)</f>
        <v>0</v>
      </c>
      <c r="BG91" s="155">
        <f>IF(N91="zákl. přenesená",J91,0)</f>
        <v>0</v>
      </c>
      <c r="BH91" s="155">
        <f>IF(N91="sníž. přenesená",J91,0)</f>
        <v>0</v>
      </c>
      <c r="BI91" s="155">
        <f>IF(N91="nulová",J91,0)</f>
        <v>0</v>
      </c>
      <c r="BJ91" s="14" t="s">
        <v>76</v>
      </c>
      <c r="BK91" s="155">
        <f>ROUND(I91*H91,2)</f>
        <v>0</v>
      </c>
      <c r="BL91" s="14" t="s">
        <v>127</v>
      </c>
      <c r="BM91" s="154" t="s">
        <v>352</v>
      </c>
    </row>
    <row r="92" spans="1:65" s="2" customFormat="1" ht="19.5">
      <c r="A92" s="31"/>
      <c r="B92" s="32"/>
      <c r="C92" s="33"/>
      <c r="D92" s="165" t="s">
        <v>157</v>
      </c>
      <c r="E92" s="33"/>
      <c r="F92" s="166" t="s">
        <v>346</v>
      </c>
      <c r="G92" s="33"/>
      <c r="H92" s="33"/>
      <c r="I92" s="167"/>
      <c r="J92" s="33"/>
      <c r="K92" s="33"/>
      <c r="L92" s="36"/>
      <c r="M92" s="168"/>
      <c r="N92" s="169"/>
      <c r="O92" s="61"/>
      <c r="P92" s="61"/>
      <c r="Q92" s="61"/>
      <c r="R92" s="61"/>
      <c r="S92" s="61"/>
      <c r="T92" s="62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T92" s="14" t="s">
        <v>157</v>
      </c>
      <c r="AU92" s="14" t="s">
        <v>76</v>
      </c>
    </row>
    <row r="93" spans="1:65" s="2" customFormat="1" ht="16.5" customHeight="1">
      <c r="A93" s="31"/>
      <c r="B93" s="32"/>
      <c r="C93" s="156" t="s">
        <v>146</v>
      </c>
      <c r="D93" s="156" t="s">
        <v>134</v>
      </c>
      <c r="E93" s="157" t="s">
        <v>353</v>
      </c>
      <c r="F93" s="158" t="s">
        <v>354</v>
      </c>
      <c r="G93" s="159" t="s">
        <v>344</v>
      </c>
      <c r="H93" s="195"/>
      <c r="I93" s="161"/>
      <c r="J93" s="162">
        <f>ROUND(I93*H93,2)</f>
        <v>0</v>
      </c>
      <c r="K93" s="158" t="s">
        <v>124</v>
      </c>
      <c r="L93" s="36"/>
      <c r="M93" s="163" t="s">
        <v>19</v>
      </c>
      <c r="N93" s="164" t="s">
        <v>39</v>
      </c>
      <c r="O93" s="61"/>
      <c r="P93" s="152">
        <f>O93*H93</f>
        <v>0</v>
      </c>
      <c r="Q93" s="152">
        <v>0</v>
      </c>
      <c r="R93" s="152">
        <f>Q93*H93</f>
        <v>0</v>
      </c>
      <c r="S93" s="152">
        <v>0</v>
      </c>
      <c r="T93" s="153">
        <f>S93*H93</f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54" t="s">
        <v>127</v>
      </c>
      <c r="AT93" s="154" t="s">
        <v>134</v>
      </c>
      <c r="AU93" s="154" t="s">
        <v>76</v>
      </c>
      <c r="AY93" s="14" t="s">
        <v>126</v>
      </c>
      <c r="BE93" s="155">
        <f>IF(N93="základní",J93,0)</f>
        <v>0</v>
      </c>
      <c r="BF93" s="155">
        <f>IF(N93="snížená",J93,0)</f>
        <v>0</v>
      </c>
      <c r="BG93" s="155">
        <f>IF(N93="zákl. přenesená",J93,0)</f>
        <v>0</v>
      </c>
      <c r="BH93" s="155">
        <f>IF(N93="sníž. přenesená",J93,0)</f>
        <v>0</v>
      </c>
      <c r="BI93" s="155">
        <f>IF(N93="nulová",J93,0)</f>
        <v>0</v>
      </c>
      <c r="BJ93" s="14" t="s">
        <v>76</v>
      </c>
      <c r="BK93" s="155">
        <f>ROUND(I93*H93,2)</f>
        <v>0</v>
      </c>
      <c r="BL93" s="14" t="s">
        <v>127</v>
      </c>
      <c r="BM93" s="154" t="s">
        <v>355</v>
      </c>
    </row>
    <row r="94" spans="1:65" s="2" customFormat="1" ht="19.5">
      <c r="A94" s="31"/>
      <c r="B94" s="32"/>
      <c r="C94" s="33"/>
      <c r="D94" s="165" t="s">
        <v>157</v>
      </c>
      <c r="E94" s="33"/>
      <c r="F94" s="166" t="s">
        <v>346</v>
      </c>
      <c r="G94" s="33"/>
      <c r="H94" s="33"/>
      <c r="I94" s="167"/>
      <c r="J94" s="33"/>
      <c r="K94" s="33"/>
      <c r="L94" s="36"/>
      <c r="M94" s="196"/>
      <c r="N94" s="197"/>
      <c r="O94" s="172"/>
      <c r="P94" s="172"/>
      <c r="Q94" s="172"/>
      <c r="R94" s="172"/>
      <c r="S94" s="172"/>
      <c r="T94" s="198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T94" s="14" t="s">
        <v>157</v>
      </c>
      <c r="AU94" s="14" t="s">
        <v>76</v>
      </c>
    </row>
    <row r="95" spans="1:65" s="2" customFormat="1" ht="6.95" customHeight="1">
      <c r="A95" s="31"/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36"/>
      <c r="M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</sheetData>
  <sheetProtection algorithmName="SHA-512" hashValue="2AUQ4TfYPTT9e3RmWJusH1CVMu1kwzRmRa1e99yMuLAIovIiQQlI0jaZN/eRsZTI+YE9Fy30MpzTC+uWdsrUfw==" saltValue="Hhl+rUeCCPeA5ZM20z5nEjmqTGcP4QWjK4sOYIpjsky/hIbMG/oByFQKqceKA1tcfBOQzGquJQoLbsSLBQc2gg==" spinCount="100000" sheet="1" objects="1" scenarios="1" formatColumns="0" formatRows="0" autoFilter="0"/>
  <autoFilter ref="C80:K94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4" t="s">
        <v>84</v>
      </c>
    </row>
    <row r="3" spans="1:46" s="1" customFormat="1" ht="6.95" hidden="1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78</v>
      </c>
    </row>
    <row r="4" spans="1:46" s="1" customFormat="1" ht="24.95" hidden="1" customHeight="1">
      <c r="B4" s="17"/>
      <c r="D4" s="100" t="s">
        <v>100</v>
      </c>
      <c r="L4" s="17"/>
      <c r="M4" s="101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2" t="s">
        <v>16</v>
      </c>
      <c r="L6" s="17"/>
    </row>
    <row r="7" spans="1:46" s="1" customFormat="1" ht="16.5" hidden="1" customHeight="1">
      <c r="B7" s="17"/>
      <c r="E7" s="247" t="str">
        <f>'Rekapitulace zakázky'!K6</f>
        <v>Oprava osvětlení na trati Přerov - Zábřeh</v>
      </c>
      <c r="F7" s="248"/>
      <c r="G7" s="248"/>
      <c r="H7" s="248"/>
      <c r="L7" s="17"/>
    </row>
    <row r="8" spans="1:46" s="2" customFormat="1" ht="12" hidden="1" customHeight="1">
      <c r="A8" s="31"/>
      <c r="B8" s="36"/>
      <c r="C8" s="31"/>
      <c r="D8" s="102" t="s">
        <v>101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30" hidden="1" customHeight="1">
      <c r="A9" s="31"/>
      <c r="B9" s="36"/>
      <c r="C9" s="31"/>
      <c r="D9" s="31"/>
      <c r="E9" s="249" t="s">
        <v>356</v>
      </c>
      <c r="F9" s="250"/>
      <c r="G9" s="250"/>
      <c r="H9" s="250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>
        <f>'Rekapitulace zakázky'!AN8</f>
        <v>0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2" t="s">
        <v>24</v>
      </c>
      <c r="E14" s="31"/>
      <c r="F14" s="31"/>
      <c r="G14" s="31"/>
      <c r="H14" s="31"/>
      <c r="I14" s="102" t="s">
        <v>25</v>
      </c>
      <c r="J14" s="104" t="s">
        <v>19</v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4" t="s">
        <v>22</v>
      </c>
      <c r="F15" s="31"/>
      <c r="G15" s="31"/>
      <c r="H15" s="31"/>
      <c r="I15" s="102" t="s">
        <v>26</v>
      </c>
      <c r="J15" s="104" t="s">
        <v>19</v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2" t="s">
        <v>27</v>
      </c>
      <c r="E17" s="31"/>
      <c r="F17" s="31"/>
      <c r="G17" s="31"/>
      <c r="H17" s="31"/>
      <c r="I17" s="102" t="s">
        <v>25</v>
      </c>
      <c r="J17" s="27" t="str">
        <f>'Rekapitulace zakázky'!AN13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51" t="str">
        <f>'Rekapitulace zakázky'!E14</f>
        <v>Vyplň údaj</v>
      </c>
      <c r="F18" s="252"/>
      <c r="G18" s="252"/>
      <c r="H18" s="252"/>
      <c r="I18" s="102" t="s">
        <v>26</v>
      </c>
      <c r="J18" s="27" t="str">
        <f>'Rekapitulace zakázky'!AN14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2" t="s">
        <v>29</v>
      </c>
      <c r="E20" s="31"/>
      <c r="F20" s="31"/>
      <c r="G20" s="31"/>
      <c r="H20" s="31"/>
      <c r="I20" s="102" t="s">
        <v>25</v>
      </c>
      <c r="J20" s="104" t="s">
        <v>19</v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4" t="s">
        <v>22</v>
      </c>
      <c r="F21" s="31"/>
      <c r="G21" s="31"/>
      <c r="H21" s="31"/>
      <c r="I21" s="102" t="s">
        <v>26</v>
      </c>
      <c r="J21" s="104" t="s">
        <v>19</v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2" t="s">
        <v>31</v>
      </c>
      <c r="E23" s="31"/>
      <c r="F23" s="31"/>
      <c r="G23" s="31"/>
      <c r="H23" s="31"/>
      <c r="I23" s="102" t="s">
        <v>25</v>
      </c>
      <c r="J23" s="104" t="s">
        <v>19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4" t="s">
        <v>22</v>
      </c>
      <c r="F24" s="31"/>
      <c r="G24" s="31"/>
      <c r="H24" s="31"/>
      <c r="I24" s="102" t="s">
        <v>26</v>
      </c>
      <c r="J24" s="104" t="s">
        <v>19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2" t="s">
        <v>32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06"/>
      <c r="B27" s="107"/>
      <c r="C27" s="106"/>
      <c r="D27" s="106"/>
      <c r="E27" s="253" t="s">
        <v>19</v>
      </c>
      <c r="F27" s="253"/>
      <c r="G27" s="253"/>
      <c r="H27" s="253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0" t="s">
        <v>34</v>
      </c>
      <c r="E30" s="31"/>
      <c r="F30" s="31"/>
      <c r="G30" s="31"/>
      <c r="H30" s="31"/>
      <c r="I30" s="31"/>
      <c r="J30" s="111">
        <f>ROUND(J79,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2" t="s">
        <v>36</v>
      </c>
      <c r="G32" s="31"/>
      <c r="H32" s="31"/>
      <c r="I32" s="112" t="s">
        <v>35</v>
      </c>
      <c r="J32" s="112" t="s">
        <v>37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3" t="s">
        <v>38</v>
      </c>
      <c r="E33" s="102" t="s">
        <v>39</v>
      </c>
      <c r="F33" s="114">
        <f>ROUND((SUM(BE79:BE113)),  2)</f>
        <v>0</v>
      </c>
      <c r="G33" s="31"/>
      <c r="H33" s="31"/>
      <c r="I33" s="115">
        <v>0.21</v>
      </c>
      <c r="J33" s="114">
        <f>ROUND(((SUM(BE79:BE113))*I33),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2" t="s">
        <v>40</v>
      </c>
      <c r="F34" s="114">
        <f>ROUND((SUM(BF79:BF113)),  2)</f>
        <v>0</v>
      </c>
      <c r="G34" s="31"/>
      <c r="H34" s="31"/>
      <c r="I34" s="115">
        <v>0.15</v>
      </c>
      <c r="J34" s="114">
        <f>ROUND(((SUM(BF79:BF113))*I34),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41</v>
      </c>
      <c r="F35" s="114">
        <f>ROUND((SUM(BG79:BG113)),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42</v>
      </c>
      <c r="F36" s="114">
        <f>ROUND((SUM(BH79:BH113)),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43</v>
      </c>
      <c r="F37" s="114">
        <f>ROUND((SUM(BI79:BI113)),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16"/>
      <c r="D39" s="117" t="s">
        <v>44</v>
      </c>
      <c r="E39" s="118"/>
      <c r="F39" s="118"/>
      <c r="G39" s="119" t="s">
        <v>45</v>
      </c>
      <c r="H39" s="120" t="s">
        <v>46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hidden="1" customHeight="1">
      <c r="A45" s="31"/>
      <c r="B45" s="32"/>
      <c r="C45" s="20" t="s">
        <v>103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hidden="1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hidden="1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hidden="1" customHeight="1">
      <c r="A48" s="31"/>
      <c r="B48" s="32"/>
      <c r="C48" s="33"/>
      <c r="D48" s="33"/>
      <c r="E48" s="254" t="str">
        <f>E7</f>
        <v>Oprava osvětlení na trati Přerov - Zábřeh</v>
      </c>
      <c r="F48" s="255"/>
      <c r="G48" s="255"/>
      <c r="H48" s="255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101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30" hidden="1" customHeight="1">
      <c r="A50" s="31"/>
      <c r="B50" s="32"/>
      <c r="C50" s="33"/>
      <c r="D50" s="33"/>
      <c r="E50" s="207" t="str">
        <f>E9</f>
        <v>SO 02 - Oprava osvětlení podchodu žst. Štěpánov (databáze ÚOŽI)</v>
      </c>
      <c r="F50" s="256"/>
      <c r="G50" s="256"/>
      <c r="H50" s="256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hidden="1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hidden="1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>
        <f>IF(J12="","",J12)</f>
        <v>0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hidden="1" customHeight="1">
      <c r="A54" s="31"/>
      <c r="B54" s="32"/>
      <c r="C54" s="26" t="s">
        <v>24</v>
      </c>
      <c r="D54" s="33"/>
      <c r="E54" s="33"/>
      <c r="F54" s="24" t="str">
        <f>E15</f>
        <v xml:space="preserve"> </v>
      </c>
      <c r="G54" s="33"/>
      <c r="H54" s="33"/>
      <c r="I54" s="26" t="s">
        <v>29</v>
      </c>
      <c r="J54" s="29" t="str">
        <f>E21</f>
        <v xml:space="preserve">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hidden="1" customHeight="1">
      <c r="A55" s="31"/>
      <c r="B55" s="32"/>
      <c r="C55" s="26" t="s">
        <v>27</v>
      </c>
      <c r="D55" s="33"/>
      <c r="E55" s="33"/>
      <c r="F55" s="24" t="str">
        <f>IF(E18="","",E18)</f>
        <v>Vyplň údaj</v>
      </c>
      <c r="G55" s="33"/>
      <c r="H55" s="33"/>
      <c r="I55" s="26" t="s">
        <v>31</v>
      </c>
      <c r="J55" s="29" t="str">
        <f>E24</f>
        <v xml:space="preserve"> 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hidden="1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hidden="1" customHeight="1">
      <c r="A57" s="31"/>
      <c r="B57" s="32"/>
      <c r="C57" s="127" t="s">
        <v>104</v>
      </c>
      <c r="D57" s="128"/>
      <c r="E57" s="128"/>
      <c r="F57" s="128"/>
      <c r="G57" s="128"/>
      <c r="H57" s="128"/>
      <c r="I57" s="128"/>
      <c r="J57" s="129" t="s">
        <v>105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hidden="1" customHeight="1">
      <c r="A59" s="31"/>
      <c r="B59" s="32"/>
      <c r="C59" s="130" t="s">
        <v>66</v>
      </c>
      <c r="D59" s="33"/>
      <c r="E59" s="33"/>
      <c r="F59" s="33"/>
      <c r="G59" s="33"/>
      <c r="H59" s="33"/>
      <c r="I59" s="33"/>
      <c r="J59" s="74">
        <f>J79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106</v>
      </c>
    </row>
    <row r="60" spans="1:47" s="2" customFormat="1" ht="21.75" hidden="1" customHeight="1">
      <c r="A60" s="31"/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103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6.95" hidden="1" customHeight="1">
      <c r="A61" s="31"/>
      <c r="B61" s="44"/>
      <c r="C61" s="45"/>
      <c r="D61" s="45"/>
      <c r="E61" s="45"/>
      <c r="F61" s="45"/>
      <c r="G61" s="45"/>
      <c r="H61" s="45"/>
      <c r="I61" s="45"/>
      <c r="J61" s="45"/>
      <c r="K61" s="45"/>
      <c r="L61" s="10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ht="11.25" hidden="1"/>
    <row r="63" spans="1:47" ht="11.25" hidden="1"/>
    <row r="64" spans="1:47" ht="11.25" hidden="1"/>
    <row r="65" spans="1:65" s="2" customFormat="1" ht="6.95" customHeight="1">
      <c r="A65" s="31"/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103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65" s="2" customFormat="1" ht="24.95" customHeight="1">
      <c r="A66" s="31"/>
      <c r="B66" s="32"/>
      <c r="C66" s="20" t="s">
        <v>107</v>
      </c>
      <c r="D66" s="33"/>
      <c r="E66" s="33"/>
      <c r="F66" s="33"/>
      <c r="G66" s="33"/>
      <c r="H66" s="33"/>
      <c r="I66" s="33"/>
      <c r="J66" s="33"/>
      <c r="K66" s="33"/>
      <c r="L66" s="103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5" s="2" customFormat="1" ht="6.95" customHeight="1">
      <c r="A67" s="31"/>
      <c r="B67" s="32"/>
      <c r="C67" s="33"/>
      <c r="D67" s="33"/>
      <c r="E67" s="33"/>
      <c r="F67" s="33"/>
      <c r="G67" s="33"/>
      <c r="H67" s="33"/>
      <c r="I67" s="33"/>
      <c r="J67" s="33"/>
      <c r="K67" s="33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5" s="2" customFormat="1" ht="12" customHeight="1">
      <c r="A68" s="31"/>
      <c r="B68" s="32"/>
      <c r="C68" s="26" t="s">
        <v>16</v>
      </c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5" s="2" customFormat="1" ht="16.5" customHeight="1">
      <c r="A69" s="31"/>
      <c r="B69" s="32"/>
      <c r="C69" s="33"/>
      <c r="D69" s="33"/>
      <c r="E69" s="254" t="str">
        <f>E7</f>
        <v>Oprava osvětlení na trati Přerov - Zábřeh</v>
      </c>
      <c r="F69" s="255"/>
      <c r="G69" s="255"/>
      <c r="H69" s="255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5" s="2" customFormat="1" ht="12" customHeight="1">
      <c r="A70" s="31"/>
      <c r="B70" s="32"/>
      <c r="C70" s="26" t="s">
        <v>101</v>
      </c>
      <c r="D70" s="33"/>
      <c r="E70" s="33"/>
      <c r="F70" s="33"/>
      <c r="G70" s="33"/>
      <c r="H70" s="33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5" s="2" customFormat="1" ht="30" customHeight="1">
      <c r="A71" s="31"/>
      <c r="B71" s="32"/>
      <c r="C71" s="33"/>
      <c r="D71" s="33"/>
      <c r="E71" s="207" t="str">
        <f>E9</f>
        <v>SO 02 - Oprava osvětlení podchodu žst. Štěpánov (databáze ÚOŽI)</v>
      </c>
      <c r="F71" s="256"/>
      <c r="G71" s="256"/>
      <c r="H71" s="256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5" s="2" customFormat="1" ht="6.95" customHeight="1">
      <c r="A72" s="31"/>
      <c r="B72" s="32"/>
      <c r="C72" s="33"/>
      <c r="D72" s="33"/>
      <c r="E72" s="33"/>
      <c r="F72" s="33"/>
      <c r="G72" s="33"/>
      <c r="H72" s="33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5" s="2" customFormat="1" ht="12" customHeight="1">
      <c r="A73" s="31"/>
      <c r="B73" s="32"/>
      <c r="C73" s="26" t="s">
        <v>21</v>
      </c>
      <c r="D73" s="33"/>
      <c r="E73" s="33"/>
      <c r="F73" s="24" t="str">
        <f>F12</f>
        <v xml:space="preserve"> </v>
      </c>
      <c r="G73" s="33"/>
      <c r="H73" s="33"/>
      <c r="I73" s="26" t="s">
        <v>23</v>
      </c>
      <c r="J73" s="56">
        <f>IF(J12="","",J12)</f>
        <v>0</v>
      </c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5" s="2" customFormat="1" ht="6.95" customHeight="1">
      <c r="A74" s="31"/>
      <c r="B74" s="32"/>
      <c r="C74" s="33"/>
      <c r="D74" s="33"/>
      <c r="E74" s="33"/>
      <c r="F74" s="33"/>
      <c r="G74" s="33"/>
      <c r="H74" s="33"/>
      <c r="I74" s="33"/>
      <c r="J74" s="33"/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5" s="2" customFormat="1" ht="15.2" customHeight="1">
      <c r="A75" s="31"/>
      <c r="B75" s="32"/>
      <c r="C75" s="26" t="s">
        <v>24</v>
      </c>
      <c r="D75" s="33"/>
      <c r="E75" s="33"/>
      <c r="F75" s="24" t="str">
        <f>E15</f>
        <v xml:space="preserve"> </v>
      </c>
      <c r="G75" s="33"/>
      <c r="H75" s="33"/>
      <c r="I75" s="26" t="s">
        <v>29</v>
      </c>
      <c r="J75" s="29" t="str">
        <f>E21</f>
        <v xml:space="preserve"> </v>
      </c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5" s="2" customFormat="1" ht="15.2" customHeight="1">
      <c r="A76" s="31"/>
      <c r="B76" s="32"/>
      <c r="C76" s="26" t="s">
        <v>27</v>
      </c>
      <c r="D76" s="33"/>
      <c r="E76" s="33"/>
      <c r="F76" s="24" t="str">
        <f>IF(E18="","",E18)</f>
        <v>Vyplň údaj</v>
      </c>
      <c r="G76" s="33"/>
      <c r="H76" s="33"/>
      <c r="I76" s="26" t="s">
        <v>31</v>
      </c>
      <c r="J76" s="29" t="str">
        <f>E24</f>
        <v xml:space="preserve"> </v>
      </c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5" s="2" customFormat="1" ht="10.35" customHeight="1">
      <c r="A77" s="31"/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5" s="9" customFormat="1" ht="29.25" customHeight="1">
      <c r="A78" s="131"/>
      <c r="B78" s="132"/>
      <c r="C78" s="133" t="s">
        <v>108</v>
      </c>
      <c r="D78" s="134" t="s">
        <v>53</v>
      </c>
      <c r="E78" s="134" t="s">
        <v>49</v>
      </c>
      <c r="F78" s="134" t="s">
        <v>50</v>
      </c>
      <c r="G78" s="134" t="s">
        <v>109</v>
      </c>
      <c r="H78" s="134" t="s">
        <v>110</v>
      </c>
      <c r="I78" s="134" t="s">
        <v>111</v>
      </c>
      <c r="J78" s="134" t="s">
        <v>105</v>
      </c>
      <c r="K78" s="135" t="s">
        <v>112</v>
      </c>
      <c r="L78" s="136"/>
      <c r="M78" s="65" t="s">
        <v>19</v>
      </c>
      <c r="N78" s="66" t="s">
        <v>38</v>
      </c>
      <c r="O78" s="66" t="s">
        <v>113</v>
      </c>
      <c r="P78" s="66" t="s">
        <v>114</v>
      </c>
      <c r="Q78" s="66" t="s">
        <v>115</v>
      </c>
      <c r="R78" s="66" t="s">
        <v>116</v>
      </c>
      <c r="S78" s="66" t="s">
        <v>117</v>
      </c>
      <c r="T78" s="67" t="s">
        <v>118</v>
      </c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131"/>
    </row>
    <row r="79" spans="1:65" s="2" customFormat="1" ht="22.9" customHeight="1">
      <c r="A79" s="31"/>
      <c r="B79" s="32"/>
      <c r="C79" s="72" t="s">
        <v>119</v>
      </c>
      <c r="D79" s="33"/>
      <c r="E79" s="33"/>
      <c r="F79" s="33"/>
      <c r="G79" s="33"/>
      <c r="H79" s="33"/>
      <c r="I79" s="33"/>
      <c r="J79" s="137">
        <f>BK79</f>
        <v>0</v>
      </c>
      <c r="K79" s="33"/>
      <c r="L79" s="36"/>
      <c r="M79" s="68"/>
      <c r="N79" s="138"/>
      <c r="O79" s="69"/>
      <c r="P79" s="139">
        <f>SUM(P80:P113)</f>
        <v>0</v>
      </c>
      <c r="Q79" s="69"/>
      <c r="R79" s="139">
        <f>SUM(R80:R113)</f>
        <v>0</v>
      </c>
      <c r="S79" s="69"/>
      <c r="T79" s="140">
        <f>SUM(T80:T113)</f>
        <v>0</v>
      </c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T79" s="14" t="s">
        <v>67</v>
      </c>
      <c r="AU79" s="14" t="s">
        <v>106</v>
      </c>
      <c r="BK79" s="141">
        <f>SUM(BK80:BK113)</f>
        <v>0</v>
      </c>
    </row>
    <row r="80" spans="1:65" s="2" customFormat="1" ht="24">
      <c r="A80" s="31"/>
      <c r="B80" s="32"/>
      <c r="C80" s="156" t="s">
        <v>76</v>
      </c>
      <c r="D80" s="156" t="s">
        <v>134</v>
      </c>
      <c r="E80" s="157" t="s">
        <v>357</v>
      </c>
      <c r="F80" s="158" t="s">
        <v>358</v>
      </c>
      <c r="G80" s="159" t="s">
        <v>131</v>
      </c>
      <c r="H80" s="160">
        <v>55</v>
      </c>
      <c r="I80" s="161"/>
      <c r="J80" s="162">
        <f>ROUND(I80*H80,2)</f>
        <v>0</v>
      </c>
      <c r="K80" s="158" t="s">
        <v>124</v>
      </c>
      <c r="L80" s="36"/>
      <c r="M80" s="163" t="s">
        <v>19</v>
      </c>
      <c r="N80" s="164" t="s">
        <v>39</v>
      </c>
      <c r="O80" s="61"/>
      <c r="P80" s="152">
        <f>O80*H80</f>
        <v>0</v>
      </c>
      <c r="Q80" s="152">
        <v>0</v>
      </c>
      <c r="R80" s="152">
        <f>Q80*H80</f>
        <v>0</v>
      </c>
      <c r="S80" s="152">
        <v>0</v>
      </c>
      <c r="T80" s="153">
        <f>S80*H80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R80" s="154" t="s">
        <v>127</v>
      </c>
      <c r="AT80" s="154" t="s">
        <v>134</v>
      </c>
      <c r="AU80" s="154" t="s">
        <v>68</v>
      </c>
      <c r="AY80" s="14" t="s">
        <v>126</v>
      </c>
      <c r="BE80" s="155">
        <f>IF(N80="základní",J80,0)</f>
        <v>0</v>
      </c>
      <c r="BF80" s="155">
        <f>IF(N80="snížená",J80,0)</f>
        <v>0</v>
      </c>
      <c r="BG80" s="155">
        <f>IF(N80="zákl. přenesená",J80,0)</f>
        <v>0</v>
      </c>
      <c r="BH80" s="155">
        <f>IF(N80="sníž. přenesená",J80,0)</f>
        <v>0</v>
      </c>
      <c r="BI80" s="155">
        <f>IF(N80="nulová",J80,0)</f>
        <v>0</v>
      </c>
      <c r="BJ80" s="14" t="s">
        <v>76</v>
      </c>
      <c r="BK80" s="155">
        <f>ROUND(I80*H80,2)</f>
        <v>0</v>
      </c>
      <c r="BL80" s="14" t="s">
        <v>127</v>
      </c>
      <c r="BM80" s="154" t="s">
        <v>359</v>
      </c>
    </row>
    <row r="81" spans="1:65" s="2" customFormat="1" ht="39">
      <c r="A81" s="31"/>
      <c r="B81" s="32"/>
      <c r="C81" s="33"/>
      <c r="D81" s="165" t="s">
        <v>157</v>
      </c>
      <c r="E81" s="33"/>
      <c r="F81" s="166" t="s">
        <v>360</v>
      </c>
      <c r="G81" s="33"/>
      <c r="H81" s="33"/>
      <c r="I81" s="167"/>
      <c r="J81" s="33"/>
      <c r="K81" s="33"/>
      <c r="L81" s="36"/>
      <c r="M81" s="168"/>
      <c r="N81" s="169"/>
      <c r="O81" s="61"/>
      <c r="P81" s="61"/>
      <c r="Q81" s="61"/>
      <c r="R81" s="61"/>
      <c r="S81" s="61"/>
      <c r="T81" s="62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T81" s="14" t="s">
        <v>157</v>
      </c>
      <c r="AU81" s="14" t="s">
        <v>68</v>
      </c>
    </row>
    <row r="82" spans="1:65" s="2" customFormat="1" ht="36">
      <c r="A82" s="31"/>
      <c r="B82" s="32"/>
      <c r="C82" s="156" t="s">
        <v>78</v>
      </c>
      <c r="D82" s="156" t="s">
        <v>134</v>
      </c>
      <c r="E82" s="157" t="s">
        <v>361</v>
      </c>
      <c r="F82" s="158" t="s">
        <v>362</v>
      </c>
      <c r="G82" s="159" t="s">
        <v>131</v>
      </c>
      <c r="H82" s="160">
        <v>32</v>
      </c>
      <c r="I82" s="161"/>
      <c r="J82" s="162">
        <f>ROUND(I82*H82,2)</f>
        <v>0</v>
      </c>
      <c r="K82" s="158" t="s">
        <v>124</v>
      </c>
      <c r="L82" s="36"/>
      <c r="M82" s="163" t="s">
        <v>19</v>
      </c>
      <c r="N82" s="164" t="s">
        <v>39</v>
      </c>
      <c r="O82" s="61"/>
      <c r="P82" s="152">
        <f>O82*H82</f>
        <v>0</v>
      </c>
      <c r="Q82" s="152">
        <v>0</v>
      </c>
      <c r="R82" s="152">
        <f>Q82*H82</f>
        <v>0</v>
      </c>
      <c r="S82" s="152">
        <v>0</v>
      </c>
      <c r="T82" s="153">
        <f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54" t="s">
        <v>127</v>
      </c>
      <c r="AT82" s="154" t="s">
        <v>134</v>
      </c>
      <c r="AU82" s="154" t="s">
        <v>68</v>
      </c>
      <c r="AY82" s="14" t="s">
        <v>126</v>
      </c>
      <c r="BE82" s="155">
        <f>IF(N82="základní",J82,0)</f>
        <v>0</v>
      </c>
      <c r="BF82" s="155">
        <f>IF(N82="snížená",J82,0)</f>
        <v>0</v>
      </c>
      <c r="BG82" s="155">
        <f>IF(N82="zákl. přenesená",J82,0)</f>
        <v>0</v>
      </c>
      <c r="BH82" s="155">
        <f>IF(N82="sníž. přenesená",J82,0)</f>
        <v>0</v>
      </c>
      <c r="BI82" s="155">
        <f>IF(N82="nulová",J82,0)</f>
        <v>0</v>
      </c>
      <c r="BJ82" s="14" t="s">
        <v>76</v>
      </c>
      <c r="BK82" s="155">
        <f>ROUND(I82*H82,2)</f>
        <v>0</v>
      </c>
      <c r="BL82" s="14" t="s">
        <v>127</v>
      </c>
      <c r="BM82" s="154" t="s">
        <v>363</v>
      </c>
    </row>
    <row r="83" spans="1:65" s="2" customFormat="1" ht="33" customHeight="1">
      <c r="A83" s="31"/>
      <c r="B83" s="32"/>
      <c r="C83" s="142" t="s">
        <v>133</v>
      </c>
      <c r="D83" s="142" t="s">
        <v>120</v>
      </c>
      <c r="E83" s="143" t="s">
        <v>364</v>
      </c>
      <c r="F83" s="144" t="s">
        <v>365</v>
      </c>
      <c r="G83" s="145" t="s">
        <v>131</v>
      </c>
      <c r="H83" s="146">
        <v>32</v>
      </c>
      <c r="I83" s="147"/>
      <c r="J83" s="148">
        <f>ROUND(I83*H83,2)</f>
        <v>0</v>
      </c>
      <c r="K83" s="144" t="s">
        <v>124</v>
      </c>
      <c r="L83" s="149"/>
      <c r="M83" s="150" t="s">
        <v>19</v>
      </c>
      <c r="N83" s="151" t="s">
        <v>39</v>
      </c>
      <c r="O83" s="61"/>
      <c r="P83" s="152">
        <f>O83*H83</f>
        <v>0</v>
      </c>
      <c r="Q83" s="152">
        <v>0</v>
      </c>
      <c r="R83" s="152">
        <f>Q83*H83</f>
        <v>0</v>
      </c>
      <c r="S83" s="152">
        <v>0</v>
      </c>
      <c r="T83" s="153">
        <f>S83*H83</f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54" t="s">
        <v>125</v>
      </c>
      <c r="AT83" s="154" t="s">
        <v>120</v>
      </c>
      <c r="AU83" s="154" t="s">
        <v>68</v>
      </c>
      <c r="AY83" s="14" t="s">
        <v>126</v>
      </c>
      <c r="BE83" s="155">
        <f>IF(N83="základní",J83,0)</f>
        <v>0</v>
      </c>
      <c r="BF83" s="155">
        <f>IF(N83="snížená",J83,0)</f>
        <v>0</v>
      </c>
      <c r="BG83" s="155">
        <f>IF(N83="zákl. přenesená",J83,0)</f>
        <v>0</v>
      </c>
      <c r="BH83" s="155">
        <f>IF(N83="sníž. přenesená",J83,0)</f>
        <v>0</v>
      </c>
      <c r="BI83" s="155">
        <f>IF(N83="nulová",J83,0)</f>
        <v>0</v>
      </c>
      <c r="BJ83" s="14" t="s">
        <v>76</v>
      </c>
      <c r="BK83" s="155">
        <f>ROUND(I83*H83,2)</f>
        <v>0</v>
      </c>
      <c r="BL83" s="14" t="s">
        <v>127</v>
      </c>
      <c r="BM83" s="154" t="s">
        <v>366</v>
      </c>
    </row>
    <row r="84" spans="1:65" s="2" customFormat="1" ht="55.5" customHeight="1">
      <c r="A84" s="31"/>
      <c r="B84" s="32"/>
      <c r="C84" s="156" t="s">
        <v>127</v>
      </c>
      <c r="D84" s="156" t="s">
        <v>134</v>
      </c>
      <c r="E84" s="157" t="s">
        <v>367</v>
      </c>
      <c r="F84" s="158" t="s">
        <v>368</v>
      </c>
      <c r="G84" s="159" t="s">
        <v>123</v>
      </c>
      <c r="H84" s="160">
        <v>60</v>
      </c>
      <c r="I84" s="161"/>
      <c r="J84" s="162">
        <f>ROUND(I84*H84,2)</f>
        <v>0</v>
      </c>
      <c r="K84" s="158" t="s">
        <v>124</v>
      </c>
      <c r="L84" s="36"/>
      <c r="M84" s="163" t="s">
        <v>19</v>
      </c>
      <c r="N84" s="164" t="s">
        <v>39</v>
      </c>
      <c r="O84" s="61"/>
      <c r="P84" s="152">
        <f>O84*H84</f>
        <v>0</v>
      </c>
      <c r="Q84" s="152">
        <v>0</v>
      </c>
      <c r="R84" s="152">
        <f>Q84*H84</f>
        <v>0</v>
      </c>
      <c r="S84" s="152">
        <v>0</v>
      </c>
      <c r="T84" s="153">
        <f>S84*H84</f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54" t="s">
        <v>127</v>
      </c>
      <c r="AT84" s="154" t="s">
        <v>134</v>
      </c>
      <c r="AU84" s="154" t="s">
        <v>68</v>
      </c>
      <c r="AY84" s="14" t="s">
        <v>126</v>
      </c>
      <c r="BE84" s="155">
        <f>IF(N84="základní",J84,0)</f>
        <v>0</v>
      </c>
      <c r="BF84" s="155">
        <f>IF(N84="snížená",J84,0)</f>
        <v>0</v>
      </c>
      <c r="BG84" s="155">
        <f>IF(N84="zákl. přenesená",J84,0)</f>
        <v>0</v>
      </c>
      <c r="BH84" s="155">
        <f>IF(N84="sníž. přenesená",J84,0)</f>
        <v>0</v>
      </c>
      <c r="BI84" s="155">
        <f>IF(N84="nulová",J84,0)</f>
        <v>0</v>
      </c>
      <c r="BJ84" s="14" t="s">
        <v>76</v>
      </c>
      <c r="BK84" s="155">
        <f>ROUND(I84*H84,2)</f>
        <v>0</v>
      </c>
      <c r="BL84" s="14" t="s">
        <v>127</v>
      </c>
      <c r="BM84" s="154" t="s">
        <v>369</v>
      </c>
    </row>
    <row r="85" spans="1:65" s="2" customFormat="1" ht="33" customHeight="1">
      <c r="A85" s="31"/>
      <c r="B85" s="32"/>
      <c r="C85" s="142" t="s">
        <v>142</v>
      </c>
      <c r="D85" s="142" t="s">
        <v>120</v>
      </c>
      <c r="E85" s="143" t="s">
        <v>370</v>
      </c>
      <c r="F85" s="144" t="s">
        <v>371</v>
      </c>
      <c r="G85" s="145" t="s">
        <v>123</v>
      </c>
      <c r="H85" s="146">
        <v>60</v>
      </c>
      <c r="I85" s="147"/>
      <c r="J85" s="148">
        <f>ROUND(I85*H85,2)</f>
        <v>0</v>
      </c>
      <c r="K85" s="144" t="s">
        <v>19</v>
      </c>
      <c r="L85" s="149"/>
      <c r="M85" s="150" t="s">
        <v>19</v>
      </c>
      <c r="N85" s="151" t="s">
        <v>39</v>
      </c>
      <c r="O85" s="61"/>
      <c r="P85" s="152">
        <f>O85*H85</f>
        <v>0</v>
      </c>
      <c r="Q85" s="152">
        <v>0</v>
      </c>
      <c r="R85" s="152">
        <f>Q85*H85</f>
        <v>0</v>
      </c>
      <c r="S85" s="152">
        <v>0</v>
      </c>
      <c r="T85" s="153">
        <f>S85*H85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54" t="s">
        <v>125</v>
      </c>
      <c r="AT85" s="154" t="s">
        <v>120</v>
      </c>
      <c r="AU85" s="154" t="s">
        <v>68</v>
      </c>
      <c r="AY85" s="14" t="s">
        <v>126</v>
      </c>
      <c r="BE85" s="155">
        <f>IF(N85="základní",J85,0)</f>
        <v>0</v>
      </c>
      <c r="BF85" s="155">
        <f>IF(N85="snížená",J85,0)</f>
        <v>0</v>
      </c>
      <c r="BG85" s="155">
        <f>IF(N85="zákl. přenesená",J85,0)</f>
        <v>0</v>
      </c>
      <c r="BH85" s="155">
        <f>IF(N85="sníž. přenesená",J85,0)</f>
        <v>0</v>
      </c>
      <c r="BI85" s="155">
        <f>IF(N85="nulová",J85,0)</f>
        <v>0</v>
      </c>
      <c r="BJ85" s="14" t="s">
        <v>76</v>
      </c>
      <c r="BK85" s="155">
        <f>ROUND(I85*H85,2)</f>
        <v>0</v>
      </c>
      <c r="BL85" s="14" t="s">
        <v>127</v>
      </c>
      <c r="BM85" s="154" t="s">
        <v>372</v>
      </c>
    </row>
    <row r="86" spans="1:65" s="2" customFormat="1" ht="19.5">
      <c r="A86" s="31"/>
      <c r="B86" s="32"/>
      <c r="C86" s="33"/>
      <c r="D86" s="165" t="s">
        <v>157</v>
      </c>
      <c r="E86" s="33"/>
      <c r="F86" s="166" t="s">
        <v>373</v>
      </c>
      <c r="G86" s="33"/>
      <c r="H86" s="33"/>
      <c r="I86" s="167"/>
      <c r="J86" s="33"/>
      <c r="K86" s="33"/>
      <c r="L86" s="36"/>
      <c r="M86" s="168"/>
      <c r="N86" s="169"/>
      <c r="O86" s="61"/>
      <c r="P86" s="61"/>
      <c r="Q86" s="61"/>
      <c r="R86" s="61"/>
      <c r="S86" s="61"/>
      <c r="T86" s="62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T86" s="14" t="s">
        <v>157</v>
      </c>
      <c r="AU86" s="14" t="s">
        <v>68</v>
      </c>
    </row>
    <row r="87" spans="1:65" s="2" customFormat="1" ht="24">
      <c r="A87" s="31"/>
      <c r="B87" s="32"/>
      <c r="C87" s="142" t="s">
        <v>146</v>
      </c>
      <c r="D87" s="142" t="s">
        <v>120</v>
      </c>
      <c r="E87" s="143" t="s">
        <v>374</v>
      </c>
      <c r="F87" s="144" t="s">
        <v>375</v>
      </c>
      <c r="G87" s="145" t="s">
        <v>123</v>
      </c>
      <c r="H87" s="146">
        <v>60</v>
      </c>
      <c r="I87" s="147"/>
      <c r="J87" s="148">
        <f>ROUND(I87*H87,2)</f>
        <v>0</v>
      </c>
      <c r="K87" s="144" t="s">
        <v>19</v>
      </c>
      <c r="L87" s="149"/>
      <c r="M87" s="150" t="s">
        <v>19</v>
      </c>
      <c r="N87" s="151" t="s">
        <v>39</v>
      </c>
      <c r="O87" s="61"/>
      <c r="P87" s="152">
        <f>O87*H87</f>
        <v>0</v>
      </c>
      <c r="Q87" s="152">
        <v>0</v>
      </c>
      <c r="R87" s="152">
        <f>Q87*H87</f>
        <v>0</v>
      </c>
      <c r="S87" s="152">
        <v>0</v>
      </c>
      <c r="T87" s="153">
        <f>S87*H87</f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54" t="s">
        <v>125</v>
      </c>
      <c r="AT87" s="154" t="s">
        <v>120</v>
      </c>
      <c r="AU87" s="154" t="s">
        <v>68</v>
      </c>
      <c r="AY87" s="14" t="s">
        <v>126</v>
      </c>
      <c r="BE87" s="155">
        <f>IF(N87="základní",J87,0)</f>
        <v>0</v>
      </c>
      <c r="BF87" s="155">
        <f>IF(N87="snížená",J87,0)</f>
        <v>0</v>
      </c>
      <c r="BG87" s="155">
        <f>IF(N87="zákl. přenesená",J87,0)</f>
        <v>0</v>
      </c>
      <c r="BH87" s="155">
        <f>IF(N87="sníž. přenesená",J87,0)</f>
        <v>0</v>
      </c>
      <c r="BI87" s="155">
        <f>IF(N87="nulová",J87,0)</f>
        <v>0</v>
      </c>
      <c r="BJ87" s="14" t="s">
        <v>76</v>
      </c>
      <c r="BK87" s="155">
        <f>ROUND(I87*H87,2)</f>
        <v>0</v>
      </c>
      <c r="BL87" s="14" t="s">
        <v>127</v>
      </c>
      <c r="BM87" s="154" t="s">
        <v>376</v>
      </c>
    </row>
    <row r="88" spans="1:65" s="2" customFormat="1" ht="19.5">
      <c r="A88" s="31"/>
      <c r="B88" s="32"/>
      <c r="C88" s="33"/>
      <c r="D88" s="165" t="s">
        <v>157</v>
      </c>
      <c r="E88" s="33"/>
      <c r="F88" s="166" t="s">
        <v>377</v>
      </c>
      <c r="G88" s="33"/>
      <c r="H88" s="33"/>
      <c r="I88" s="167"/>
      <c r="J88" s="33"/>
      <c r="K88" s="33"/>
      <c r="L88" s="36"/>
      <c r="M88" s="168"/>
      <c r="N88" s="169"/>
      <c r="O88" s="61"/>
      <c r="P88" s="61"/>
      <c r="Q88" s="61"/>
      <c r="R88" s="61"/>
      <c r="S88" s="61"/>
      <c r="T88" s="62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T88" s="14" t="s">
        <v>157</v>
      </c>
      <c r="AU88" s="14" t="s">
        <v>68</v>
      </c>
    </row>
    <row r="89" spans="1:65" s="2" customFormat="1" ht="24">
      <c r="A89" s="31"/>
      <c r="B89" s="32"/>
      <c r="C89" s="142" t="s">
        <v>150</v>
      </c>
      <c r="D89" s="142" t="s">
        <v>120</v>
      </c>
      <c r="E89" s="143" t="s">
        <v>378</v>
      </c>
      <c r="F89" s="144" t="s">
        <v>379</v>
      </c>
      <c r="G89" s="145" t="s">
        <v>131</v>
      </c>
      <c r="H89" s="146">
        <v>60</v>
      </c>
      <c r="I89" s="147"/>
      <c r="J89" s="148">
        <f>ROUND(I89*H89,2)</f>
        <v>0</v>
      </c>
      <c r="K89" s="144" t="s">
        <v>19</v>
      </c>
      <c r="L89" s="149"/>
      <c r="M89" s="150" t="s">
        <v>19</v>
      </c>
      <c r="N89" s="151" t="s">
        <v>39</v>
      </c>
      <c r="O89" s="61"/>
      <c r="P89" s="152">
        <f>O89*H89</f>
        <v>0</v>
      </c>
      <c r="Q89" s="152">
        <v>0</v>
      </c>
      <c r="R89" s="152">
        <f>Q89*H89</f>
        <v>0</v>
      </c>
      <c r="S89" s="152">
        <v>0</v>
      </c>
      <c r="T89" s="153">
        <f>S89*H89</f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54" t="s">
        <v>125</v>
      </c>
      <c r="AT89" s="154" t="s">
        <v>120</v>
      </c>
      <c r="AU89" s="154" t="s">
        <v>68</v>
      </c>
      <c r="AY89" s="14" t="s">
        <v>126</v>
      </c>
      <c r="BE89" s="155">
        <f>IF(N89="základní",J89,0)</f>
        <v>0</v>
      </c>
      <c r="BF89" s="155">
        <f>IF(N89="snížená",J89,0)</f>
        <v>0</v>
      </c>
      <c r="BG89" s="155">
        <f>IF(N89="zákl. přenesená",J89,0)</f>
        <v>0</v>
      </c>
      <c r="BH89" s="155">
        <f>IF(N89="sníž. přenesená",J89,0)</f>
        <v>0</v>
      </c>
      <c r="BI89" s="155">
        <f>IF(N89="nulová",J89,0)</f>
        <v>0</v>
      </c>
      <c r="BJ89" s="14" t="s">
        <v>76</v>
      </c>
      <c r="BK89" s="155">
        <f>ROUND(I89*H89,2)</f>
        <v>0</v>
      </c>
      <c r="BL89" s="14" t="s">
        <v>127</v>
      </c>
      <c r="BM89" s="154" t="s">
        <v>380</v>
      </c>
    </row>
    <row r="90" spans="1:65" s="2" customFormat="1" ht="39">
      <c r="A90" s="31"/>
      <c r="B90" s="32"/>
      <c r="C90" s="33"/>
      <c r="D90" s="165" t="s">
        <v>157</v>
      </c>
      <c r="E90" s="33"/>
      <c r="F90" s="166" t="s">
        <v>381</v>
      </c>
      <c r="G90" s="33"/>
      <c r="H90" s="33"/>
      <c r="I90" s="167"/>
      <c r="J90" s="33"/>
      <c r="K90" s="33"/>
      <c r="L90" s="36"/>
      <c r="M90" s="168"/>
      <c r="N90" s="169"/>
      <c r="O90" s="61"/>
      <c r="P90" s="61"/>
      <c r="Q90" s="61"/>
      <c r="R90" s="61"/>
      <c r="S90" s="61"/>
      <c r="T90" s="62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T90" s="14" t="s">
        <v>157</v>
      </c>
      <c r="AU90" s="14" t="s">
        <v>68</v>
      </c>
    </row>
    <row r="91" spans="1:65" s="2" customFormat="1" ht="33" customHeight="1">
      <c r="A91" s="31"/>
      <c r="B91" s="32"/>
      <c r="C91" s="156" t="s">
        <v>125</v>
      </c>
      <c r="D91" s="156" t="s">
        <v>134</v>
      </c>
      <c r="E91" s="157" t="s">
        <v>382</v>
      </c>
      <c r="F91" s="158" t="s">
        <v>383</v>
      </c>
      <c r="G91" s="159" t="s">
        <v>131</v>
      </c>
      <c r="H91" s="160">
        <v>10</v>
      </c>
      <c r="I91" s="161"/>
      <c r="J91" s="162">
        <f t="shared" ref="J91:J97" si="0">ROUND(I91*H91,2)</f>
        <v>0</v>
      </c>
      <c r="K91" s="158" t="s">
        <v>124</v>
      </c>
      <c r="L91" s="36"/>
      <c r="M91" s="163" t="s">
        <v>19</v>
      </c>
      <c r="N91" s="164" t="s">
        <v>39</v>
      </c>
      <c r="O91" s="61"/>
      <c r="P91" s="152">
        <f t="shared" ref="P91:P97" si="1">O91*H91</f>
        <v>0</v>
      </c>
      <c r="Q91" s="152">
        <v>0</v>
      </c>
      <c r="R91" s="152">
        <f t="shared" ref="R91:R97" si="2">Q91*H91</f>
        <v>0</v>
      </c>
      <c r="S91" s="152">
        <v>0</v>
      </c>
      <c r="T91" s="153">
        <f t="shared" ref="T91:T97" si="3">S91*H91</f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54" t="s">
        <v>127</v>
      </c>
      <c r="AT91" s="154" t="s">
        <v>134</v>
      </c>
      <c r="AU91" s="154" t="s">
        <v>68</v>
      </c>
      <c r="AY91" s="14" t="s">
        <v>126</v>
      </c>
      <c r="BE91" s="155">
        <f t="shared" ref="BE91:BE97" si="4">IF(N91="základní",J91,0)</f>
        <v>0</v>
      </c>
      <c r="BF91" s="155">
        <f t="shared" ref="BF91:BF97" si="5">IF(N91="snížená",J91,0)</f>
        <v>0</v>
      </c>
      <c r="BG91" s="155">
        <f t="shared" ref="BG91:BG97" si="6">IF(N91="zákl. přenesená",J91,0)</f>
        <v>0</v>
      </c>
      <c r="BH91" s="155">
        <f t="shared" ref="BH91:BH97" si="7">IF(N91="sníž. přenesená",J91,0)</f>
        <v>0</v>
      </c>
      <c r="BI91" s="155">
        <f t="shared" ref="BI91:BI97" si="8">IF(N91="nulová",J91,0)</f>
        <v>0</v>
      </c>
      <c r="BJ91" s="14" t="s">
        <v>76</v>
      </c>
      <c r="BK91" s="155">
        <f t="shared" ref="BK91:BK97" si="9">ROUND(I91*H91,2)</f>
        <v>0</v>
      </c>
      <c r="BL91" s="14" t="s">
        <v>127</v>
      </c>
      <c r="BM91" s="154" t="s">
        <v>384</v>
      </c>
    </row>
    <row r="92" spans="1:65" s="2" customFormat="1" ht="33" customHeight="1">
      <c r="A92" s="31"/>
      <c r="B92" s="32"/>
      <c r="C92" s="142" t="s">
        <v>159</v>
      </c>
      <c r="D92" s="142" t="s">
        <v>120</v>
      </c>
      <c r="E92" s="143" t="s">
        <v>385</v>
      </c>
      <c r="F92" s="144" t="s">
        <v>386</v>
      </c>
      <c r="G92" s="145" t="s">
        <v>131</v>
      </c>
      <c r="H92" s="146">
        <v>10</v>
      </c>
      <c r="I92" s="147"/>
      <c r="J92" s="148">
        <f t="shared" si="0"/>
        <v>0</v>
      </c>
      <c r="K92" s="144" t="s">
        <v>124</v>
      </c>
      <c r="L92" s="149"/>
      <c r="M92" s="150" t="s">
        <v>19</v>
      </c>
      <c r="N92" s="151" t="s">
        <v>39</v>
      </c>
      <c r="O92" s="61"/>
      <c r="P92" s="152">
        <f t="shared" si="1"/>
        <v>0</v>
      </c>
      <c r="Q92" s="152">
        <v>0</v>
      </c>
      <c r="R92" s="152">
        <f t="shared" si="2"/>
        <v>0</v>
      </c>
      <c r="S92" s="152">
        <v>0</v>
      </c>
      <c r="T92" s="153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54" t="s">
        <v>125</v>
      </c>
      <c r="AT92" s="154" t="s">
        <v>120</v>
      </c>
      <c r="AU92" s="154" t="s">
        <v>68</v>
      </c>
      <c r="AY92" s="14" t="s">
        <v>126</v>
      </c>
      <c r="BE92" s="155">
        <f t="shared" si="4"/>
        <v>0</v>
      </c>
      <c r="BF92" s="155">
        <f t="shared" si="5"/>
        <v>0</v>
      </c>
      <c r="BG92" s="155">
        <f t="shared" si="6"/>
        <v>0</v>
      </c>
      <c r="BH92" s="155">
        <f t="shared" si="7"/>
        <v>0</v>
      </c>
      <c r="BI92" s="155">
        <f t="shared" si="8"/>
        <v>0</v>
      </c>
      <c r="BJ92" s="14" t="s">
        <v>76</v>
      </c>
      <c r="BK92" s="155">
        <f t="shared" si="9"/>
        <v>0</v>
      </c>
      <c r="BL92" s="14" t="s">
        <v>127</v>
      </c>
      <c r="BM92" s="154" t="s">
        <v>387</v>
      </c>
    </row>
    <row r="93" spans="1:65" s="2" customFormat="1" ht="55.5" customHeight="1">
      <c r="A93" s="31"/>
      <c r="B93" s="32"/>
      <c r="C93" s="156" t="s">
        <v>163</v>
      </c>
      <c r="D93" s="156" t="s">
        <v>134</v>
      </c>
      <c r="E93" s="157" t="s">
        <v>388</v>
      </c>
      <c r="F93" s="158" t="s">
        <v>389</v>
      </c>
      <c r="G93" s="159" t="s">
        <v>123</v>
      </c>
      <c r="H93" s="160">
        <v>200</v>
      </c>
      <c r="I93" s="161"/>
      <c r="J93" s="162">
        <f t="shared" si="0"/>
        <v>0</v>
      </c>
      <c r="K93" s="158" t="s">
        <v>124</v>
      </c>
      <c r="L93" s="36"/>
      <c r="M93" s="163" t="s">
        <v>19</v>
      </c>
      <c r="N93" s="164" t="s">
        <v>39</v>
      </c>
      <c r="O93" s="61"/>
      <c r="P93" s="152">
        <f t="shared" si="1"/>
        <v>0</v>
      </c>
      <c r="Q93" s="152">
        <v>0</v>
      </c>
      <c r="R93" s="152">
        <f t="shared" si="2"/>
        <v>0</v>
      </c>
      <c r="S93" s="152">
        <v>0</v>
      </c>
      <c r="T93" s="153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54" t="s">
        <v>127</v>
      </c>
      <c r="AT93" s="154" t="s">
        <v>134</v>
      </c>
      <c r="AU93" s="154" t="s">
        <v>68</v>
      </c>
      <c r="AY93" s="14" t="s">
        <v>126</v>
      </c>
      <c r="BE93" s="155">
        <f t="shared" si="4"/>
        <v>0</v>
      </c>
      <c r="BF93" s="155">
        <f t="shared" si="5"/>
        <v>0</v>
      </c>
      <c r="BG93" s="155">
        <f t="shared" si="6"/>
        <v>0</v>
      </c>
      <c r="BH93" s="155">
        <f t="shared" si="7"/>
        <v>0</v>
      </c>
      <c r="BI93" s="155">
        <f t="shared" si="8"/>
        <v>0</v>
      </c>
      <c r="BJ93" s="14" t="s">
        <v>76</v>
      </c>
      <c r="BK93" s="155">
        <f t="shared" si="9"/>
        <v>0</v>
      </c>
      <c r="BL93" s="14" t="s">
        <v>127</v>
      </c>
      <c r="BM93" s="154" t="s">
        <v>390</v>
      </c>
    </row>
    <row r="94" spans="1:65" s="2" customFormat="1" ht="24">
      <c r="A94" s="31"/>
      <c r="B94" s="32"/>
      <c r="C94" s="142" t="s">
        <v>167</v>
      </c>
      <c r="D94" s="142" t="s">
        <v>120</v>
      </c>
      <c r="E94" s="143" t="s">
        <v>391</v>
      </c>
      <c r="F94" s="144" t="s">
        <v>392</v>
      </c>
      <c r="G94" s="145" t="s">
        <v>123</v>
      </c>
      <c r="H94" s="146">
        <v>200</v>
      </c>
      <c r="I94" s="147"/>
      <c r="J94" s="148">
        <f t="shared" si="0"/>
        <v>0</v>
      </c>
      <c r="K94" s="144" t="s">
        <v>124</v>
      </c>
      <c r="L94" s="149"/>
      <c r="M94" s="150" t="s">
        <v>19</v>
      </c>
      <c r="N94" s="151" t="s">
        <v>39</v>
      </c>
      <c r="O94" s="61"/>
      <c r="P94" s="152">
        <f t="shared" si="1"/>
        <v>0</v>
      </c>
      <c r="Q94" s="152">
        <v>0</v>
      </c>
      <c r="R94" s="152">
        <f t="shared" si="2"/>
        <v>0</v>
      </c>
      <c r="S94" s="152">
        <v>0</v>
      </c>
      <c r="T94" s="153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54" t="s">
        <v>125</v>
      </c>
      <c r="AT94" s="154" t="s">
        <v>120</v>
      </c>
      <c r="AU94" s="154" t="s">
        <v>68</v>
      </c>
      <c r="AY94" s="14" t="s">
        <v>126</v>
      </c>
      <c r="BE94" s="155">
        <f t="shared" si="4"/>
        <v>0</v>
      </c>
      <c r="BF94" s="155">
        <f t="shared" si="5"/>
        <v>0</v>
      </c>
      <c r="BG94" s="155">
        <f t="shared" si="6"/>
        <v>0</v>
      </c>
      <c r="BH94" s="155">
        <f t="shared" si="7"/>
        <v>0</v>
      </c>
      <c r="BI94" s="155">
        <f t="shared" si="8"/>
        <v>0</v>
      </c>
      <c r="BJ94" s="14" t="s">
        <v>76</v>
      </c>
      <c r="BK94" s="155">
        <f t="shared" si="9"/>
        <v>0</v>
      </c>
      <c r="BL94" s="14" t="s">
        <v>127</v>
      </c>
      <c r="BM94" s="154" t="s">
        <v>393</v>
      </c>
    </row>
    <row r="95" spans="1:65" s="2" customFormat="1" ht="60">
      <c r="A95" s="31"/>
      <c r="B95" s="32"/>
      <c r="C95" s="156" t="s">
        <v>171</v>
      </c>
      <c r="D95" s="156" t="s">
        <v>134</v>
      </c>
      <c r="E95" s="157" t="s">
        <v>394</v>
      </c>
      <c r="F95" s="158" t="s">
        <v>395</v>
      </c>
      <c r="G95" s="159" t="s">
        <v>123</v>
      </c>
      <c r="H95" s="160">
        <v>20</v>
      </c>
      <c r="I95" s="161"/>
      <c r="J95" s="162">
        <f t="shared" si="0"/>
        <v>0</v>
      </c>
      <c r="K95" s="158" t="s">
        <v>124</v>
      </c>
      <c r="L95" s="36"/>
      <c r="M95" s="163" t="s">
        <v>19</v>
      </c>
      <c r="N95" s="164" t="s">
        <v>39</v>
      </c>
      <c r="O95" s="61"/>
      <c r="P95" s="152">
        <f t="shared" si="1"/>
        <v>0</v>
      </c>
      <c r="Q95" s="152">
        <v>0</v>
      </c>
      <c r="R95" s="152">
        <f t="shared" si="2"/>
        <v>0</v>
      </c>
      <c r="S95" s="152">
        <v>0</v>
      </c>
      <c r="T95" s="153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54" t="s">
        <v>127</v>
      </c>
      <c r="AT95" s="154" t="s">
        <v>134</v>
      </c>
      <c r="AU95" s="154" t="s">
        <v>68</v>
      </c>
      <c r="AY95" s="14" t="s">
        <v>126</v>
      </c>
      <c r="BE95" s="155">
        <f t="shared" si="4"/>
        <v>0</v>
      </c>
      <c r="BF95" s="155">
        <f t="shared" si="5"/>
        <v>0</v>
      </c>
      <c r="BG95" s="155">
        <f t="shared" si="6"/>
        <v>0</v>
      </c>
      <c r="BH95" s="155">
        <f t="shared" si="7"/>
        <v>0</v>
      </c>
      <c r="BI95" s="155">
        <f t="shared" si="8"/>
        <v>0</v>
      </c>
      <c r="BJ95" s="14" t="s">
        <v>76</v>
      </c>
      <c r="BK95" s="155">
        <f t="shared" si="9"/>
        <v>0</v>
      </c>
      <c r="BL95" s="14" t="s">
        <v>127</v>
      </c>
      <c r="BM95" s="154" t="s">
        <v>396</v>
      </c>
    </row>
    <row r="96" spans="1:65" s="2" customFormat="1" ht="24">
      <c r="A96" s="31"/>
      <c r="B96" s="32"/>
      <c r="C96" s="142" t="s">
        <v>175</v>
      </c>
      <c r="D96" s="142" t="s">
        <v>120</v>
      </c>
      <c r="E96" s="143" t="s">
        <v>397</v>
      </c>
      <c r="F96" s="144" t="s">
        <v>398</v>
      </c>
      <c r="G96" s="145" t="s">
        <v>123</v>
      </c>
      <c r="H96" s="146">
        <v>20</v>
      </c>
      <c r="I96" s="147"/>
      <c r="J96" s="148">
        <f t="shared" si="0"/>
        <v>0</v>
      </c>
      <c r="K96" s="144" t="s">
        <v>124</v>
      </c>
      <c r="L96" s="149"/>
      <c r="M96" s="150" t="s">
        <v>19</v>
      </c>
      <c r="N96" s="151" t="s">
        <v>39</v>
      </c>
      <c r="O96" s="61"/>
      <c r="P96" s="152">
        <f t="shared" si="1"/>
        <v>0</v>
      </c>
      <c r="Q96" s="152">
        <v>0</v>
      </c>
      <c r="R96" s="152">
        <f t="shared" si="2"/>
        <v>0</v>
      </c>
      <c r="S96" s="152">
        <v>0</v>
      </c>
      <c r="T96" s="153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54" t="s">
        <v>125</v>
      </c>
      <c r="AT96" s="154" t="s">
        <v>120</v>
      </c>
      <c r="AU96" s="154" t="s">
        <v>68</v>
      </c>
      <c r="AY96" s="14" t="s">
        <v>126</v>
      </c>
      <c r="BE96" s="155">
        <f t="shared" si="4"/>
        <v>0</v>
      </c>
      <c r="BF96" s="155">
        <f t="shared" si="5"/>
        <v>0</v>
      </c>
      <c r="BG96" s="155">
        <f t="shared" si="6"/>
        <v>0</v>
      </c>
      <c r="BH96" s="155">
        <f t="shared" si="7"/>
        <v>0</v>
      </c>
      <c r="BI96" s="155">
        <f t="shared" si="8"/>
        <v>0</v>
      </c>
      <c r="BJ96" s="14" t="s">
        <v>76</v>
      </c>
      <c r="BK96" s="155">
        <f t="shared" si="9"/>
        <v>0</v>
      </c>
      <c r="BL96" s="14" t="s">
        <v>127</v>
      </c>
      <c r="BM96" s="154" t="s">
        <v>399</v>
      </c>
    </row>
    <row r="97" spans="1:65" s="2" customFormat="1" ht="33" customHeight="1">
      <c r="A97" s="31"/>
      <c r="B97" s="32"/>
      <c r="C97" s="156" t="s">
        <v>179</v>
      </c>
      <c r="D97" s="156" t="s">
        <v>134</v>
      </c>
      <c r="E97" s="157" t="s">
        <v>195</v>
      </c>
      <c r="F97" s="158" t="s">
        <v>196</v>
      </c>
      <c r="G97" s="159" t="s">
        <v>123</v>
      </c>
      <c r="H97" s="160">
        <v>200</v>
      </c>
      <c r="I97" s="161"/>
      <c r="J97" s="162">
        <f t="shared" si="0"/>
        <v>0</v>
      </c>
      <c r="K97" s="158" t="s">
        <v>124</v>
      </c>
      <c r="L97" s="36"/>
      <c r="M97" s="163" t="s">
        <v>19</v>
      </c>
      <c r="N97" s="164" t="s">
        <v>39</v>
      </c>
      <c r="O97" s="61"/>
      <c r="P97" s="152">
        <f t="shared" si="1"/>
        <v>0</v>
      </c>
      <c r="Q97" s="152">
        <v>0</v>
      </c>
      <c r="R97" s="152">
        <f t="shared" si="2"/>
        <v>0</v>
      </c>
      <c r="S97" s="152">
        <v>0</v>
      </c>
      <c r="T97" s="153">
        <f t="shared" si="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54" t="s">
        <v>127</v>
      </c>
      <c r="AT97" s="154" t="s">
        <v>134</v>
      </c>
      <c r="AU97" s="154" t="s">
        <v>68</v>
      </c>
      <c r="AY97" s="14" t="s">
        <v>126</v>
      </c>
      <c r="BE97" s="155">
        <f t="shared" si="4"/>
        <v>0</v>
      </c>
      <c r="BF97" s="155">
        <f t="shared" si="5"/>
        <v>0</v>
      </c>
      <c r="BG97" s="155">
        <f t="shared" si="6"/>
        <v>0</v>
      </c>
      <c r="BH97" s="155">
        <f t="shared" si="7"/>
        <v>0</v>
      </c>
      <c r="BI97" s="155">
        <f t="shared" si="8"/>
        <v>0</v>
      </c>
      <c r="BJ97" s="14" t="s">
        <v>76</v>
      </c>
      <c r="BK97" s="155">
        <f t="shared" si="9"/>
        <v>0</v>
      </c>
      <c r="BL97" s="14" t="s">
        <v>127</v>
      </c>
      <c r="BM97" s="154" t="s">
        <v>400</v>
      </c>
    </row>
    <row r="98" spans="1:65" s="2" customFormat="1" ht="48.75">
      <c r="A98" s="31"/>
      <c r="B98" s="32"/>
      <c r="C98" s="33"/>
      <c r="D98" s="165" t="s">
        <v>157</v>
      </c>
      <c r="E98" s="33"/>
      <c r="F98" s="166" t="s">
        <v>401</v>
      </c>
      <c r="G98" s="33"/>
      <c r="H98" s="33"/>
      <c r="I98" s="167"/>
      <c r="J98" s="33"/>
      <c r="K98" s="33"/>
      <c r="L98" s="36"/>
      <c r="M98" s="168"/>
      <c r="N98" s="169"/>
      <c r="O98" s="61"/>
      <c r="P98" s="61"/>
      <c r="Q98" s="61"/>
      <c r="R98" s="61"/>
      <c r="S98" s="61"/>
      <c r="T98" s="62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T98" s="14" t="s">
        <v>157</v>
      </c>
      <c r="AU98" s="14" t="s">
        <v>68</v>
      </c>
    </row>
    <row r="99" spans="1:65" s="2" customFormat="1" ht="78" customHeight="1">
      <c r="A99" s="31"/>
      <c r="B99" s="32"/>
      <c r="C99" s="156" t="s">
        <v>8</v>
      </c>
      <c r="D99" s="156" t="s">
        <v>134</v>
      </c>
      <c r="E99" s="157" t="s">
        <v>199</v>
      </c>
      <c r="F99" s="158" t="s">
        <v>200</v>
      </c>
      <c r="G99" s="159" t="s">
        <v>131</v>
      </c>
      <c r="H99" s="160">
        <v>29</v>
      </c>
      <c r="I99" s="161"/>
      <c r="J99" s="162">
        <f>ROUND(I99*H99,2)</f>
        <v>0</v>
      </c>
      <c r="K99" s="158" t="s">
        <v>124</v>
      </c>
      <c r="L99" s="36"/>
      <c r="M99" s="163" t="s">
        <v>19</v>
      </c>
      <c r="N99" s="164" t="s">
        <v>39</v>
      </c>
      <c r="O99" s="61"/>
      <c r="P99" s="152">
        <f>O99*H99</f>
        <v>0</v>
      </c>
      <c r="Q99" s="152">
        <v>0</v>
      </c>
      <c r="R99" s="152">
        <f>Q99*H99</f>
        <v>0</v>
      </c>
      <c r="S99" s="152">
        <v>0</v>
      </c>
      <c r="T99" s="153">
        <f>S99*H99</f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54" t="s">
        <v>127</v>
      </c>
      <c r="AT99" s="154" t="s">
        <v>134</v>
      </c>
      <c r="AU99" s="154" t="s">
        <v>68</v>
      </c>
      <c r="AY99" s="14" t="s">
        <v>126</v>
      </c>
      <c r="BE99" s="155">
        <f>IF(N99="základní",J99,0)</f>
        <v>0</v>
      </c>
      <c r="BF99" s="155">
        <f>IF(N99="snížená",J99,0)</f>
        <v>0</v>
      </c>
      <c r="BG99" s="155">
        <f>IF(N99="zákl. přenesená",J99,0)</f>
        <v>0</v>
      </c>
      <c r="BH99" s="155">
        <f>IF(N99="sníž. přenesená",J99,0)</f>
        <v>0</v>
      </c>
      <c r="BI99" s="155">
        <f>IF(N99="nulová",J99,0)</f>
        <v>0</v>
      </c>
      <c r="BJ99" s="14" t="s">
        <v>76</v>
      </c>
      <c r="BK99" s="155">
        <f>ROUND(I99*H99,2)</f>
        <v>0</v>
      </c>
      <c r="BL99" s="14" t="s">
        <v>127</v>
      </c>
      <c r="BM99" s="154" t="s">
        <v>402</v>
      </c>
    </row>
    <row r="100" spans="1:65" s="2" customFormat="1" ht="33" customHeight="1">
      <c r="A100" s="31"/>
      <c r="B100" s="32"/>
      <c r="C100" s="156" t="s">
        <v>186</v>
      </c>
      <c r="D100" s="156" t="s">
        <v>134</v>
      </c>
      <c r="E100" s="157" t="s">
        <v>403</v>
      </c>
      <c r="F100" s="158" t="s">
        <v>404</v>
      </c>
      <c r="G100" s="159" t="s">
        <v>123</v>
      </c>
      <c r="H100" s="160">
        <v>300</v>
      </c>
      <c r="I100" s="161"/>
      <c r="J100" s="162">
        <f>ROUND(I100*H100,2)</f>
        <v>0</v>
      </c>
      <c r="K100" s="158" t="s">
        <v>124</v>
      </c>
      <c r="L100" s="36"/>
      <c r="M100" s="163" t="s">
        <v>19</v>
      </c>
      <c r="N100" s="164" t="s">
        <v>39</v>
      </c>
      <c r="O100" s="61"/>
      <c r="P100" s="152">
        <f>O100*H100</f>
        <v>0</v>
      </c>
      <c r="Q100" s="152">
        <v>0</v>
      </c>
      <c r="R100" s="152">
        <f>Q100*H100</f>
        <v>0</v>
      </c>
      <c r="S100" s="152">
        <v>0</v>
      </c>
      <c r="T100" s="153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54" t="s">
        <v>127</v>
      </c>
      <c r="AT100" s="154" t="s">
        <v>134</v>
      </c>
      <c r="AU100" s="154" t="s">
        <v>68</v>
      </c>
      <c r="AY100" s="14" t="s">
        <v>126</v>
      </c>
      <c r="BE100" s="155">
        <f>IF(N100="základní",J100,0)</f>
        <v>0</v>
      </c>
      <c r="BF100" s="155">
        <f>IF(N100="snížená",J100,0)</f>
        <v>0</v>
      </c>
      <c r="BG100" s="155">
        <f>IF(N100="zákl. přenesená",J100,0)</f>
        <v>0</v>
      </c>
      <c r="BH100" s="155">
        <f>IF(N100="sníž. přenesená",J100,0)</f>
        <v>0</v>
      </c>
      <c r="BI100" s="155">
        <f>IF(N100="nulová",J100,0)</f>
        <v>0</v>
      </c>
      <c r="BJ100" s="14" t="s">
        <v>76</v>
      </c>
      <c r="BK100" s="155">
        <f>ROUND(I100*H100,2)</f>
        <v>0</v>
      </c>
      <c r="BL100" s="14" t="s">
        <v>127</v>
      </c>
      <c r="BM100" s="154" t="s">
        <v>405</v>
      </c>
    </row>
    <row r="101" spans="1:65" s="2" customFormat="1" ht="33" customHeight="1">
      <c r="A101" s="31"/>
      <c r="B101" s="32"/>
      <c r="C101" s="142" t="s">
        <v>190</v>
      </c>
      <c r="D101" s="142" t="s">
        <v>120</v>
      </c>
      <c r="E101" s="143" t="s">
        <v>406</v>
      </c>
      <c r="F101" s="144" t="s">
        <v>407</v>
      </c>
      <c r="G101" s="145" t="s">
        <v>123</v>
      </c>
      <c r="H101" s="146">
        <v>300</v>
      </c>
      <c r="I101" s="147"/>
      <c r="J101" s="148">
        <f>ROUND(I101*H101,2)</f>
        <v>0</v>
      </c>
      <c r="K101" s="144" t="s">
        <v>124</v>
      </c>
      <c r="L101" s="149"/>
      <c r="M101" s="150" t="s">
        <v>19</v>
      </c>
      <c r="N101" s="151" t="s">
        <v>39</v>
      </c>
      <c r="O101" s="61"/>
      <c r="P101" s="152">
        <f>O101*H101</f>
        <v>0</v>
      </c>
      <c r="Q101" s="152">
        <v>0</v>
      </c>
      <c r="R101" s="152">
        <f>Q101*H101</f>
        <v>0</v>
      </c>
      <c r="S101" s="152">
        <v>0</v>
      </c>
      <c r="T101" s="153">
        <f>S101*H101</f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54" t="s">
        <v>125</v>
      </c>
      <c r="AT101" s="154" t="s">
        <v>120</v>
      </c>
      <c r="AU101" s="154" t="s">
        <v>68</v>
      </c>
      <c r="AY101" s="14" t="s">
        <v>126</v>
      </c>
      <c r="BE101" s="155">
        <f>IF(N101="základní",J101,0)</f>
        <v>0</v>
      </c>
      <c r="BF101" s="155">
        <f>IF(N101="snížená",J101,0)</f>
        <v>0</v>
      </c>
      <c r="BG101" s="155">
        <f>IF(N101="zákl. přenesená",J101,0)</f>
        <v>0</v>
      </c>
      <c r="BH101" s="155">
        <f>IF(N101="sníž. přenesená",J101,0)</f>
        <v>0</v>
      </c>
      <c r="BI101" s="155">
        <f>IF(N101="nulová",J101,0)</f>
        <v>0</v>
      </c>
      <c r="BJ101" s="14" t="s">
        <v>76</v>
      </c>
      <c r="BK101" s="155">
        <f>ROUND(I101*H101,2)</f>
        <v>0</v>
      </c>
      <c r="BL101" s="14" t="s">
        <v>127</v>
      </c>
      <c r="BM101" s="154" t="s">
        <v>408</v>
      </c>
    </row>
    <row r="102" spans="1:65" s="2" customFormat="1" ht="16.5" customHeight="1">
      <c r="A102" s="31"/>
      <c r="B102" s="32"/>
      <c r="C102" s="156" t="s">
        <v>194</v>
      </c>
      <c r="D102" s="156" t="s">
        <v>134</v>
      </c>
      <c r="E102" s="157" t="s">
        <v>250</v>
      </c>
      <c r="F102" s="158" t="s">
        <v>251</v>
      </c>
      <c r="G102" s="159" t="s">
        <v>131</v>
      </c>
      <c r="H102" s="160">
        <v>3</v>
      </c>
      <c r="I102" s="161"/>
      <c r="J102" s="162">
        <f>ROUND(I102*H102,2)</f>
        <v>0</v>
      </c>
      <c r="K102" s="158" t="s">
        <v>124</v>
      </c>
      <c r="L102" s="36"/>
      <c r="M102" s="163" t="s">
        <v>19</v>
      </c>
      <c r="N102" s="164" t="s">
        <v>39</v>
      </c>
      <c r="O102" s="61"/>
      <c r="P102" s="152">
        <f>O102*H102</f>
        <v>0</v>
      </c>
      <c r="Q102" s="152">
        <v>0</v>
      </c>
      <c r="R102" s="152">
        <f>Q102*H102</f>
        <v>0</v>
      </c>
      <c r="S102" s="152">
        <v>0</v>
      </c>
      <c r="T102" s="153">
        <f>S102*H102</f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54" t="s">
        <v>127</v>
      </c>
      <c r="AT102" s="154" t="s">
        <v>134</v>
      </c>
      <c r="AU102" s="154" t="s">
        <v>68</v>
      </c>
      <c r="AY102" s="14" t="s">
        <v>126</v>
      </c>
      <c r="BE102" s="155">
        <f>IF(N102="základní",J102,0)</f>
        <v>0</v>
      </c>
      <c r="BF102" s="155">
        <f>IF(N102="snížená",J102,0)</f>
        <v>0</v>
      </c>
      <c r="BG102" s="155">
        <f>IF(N102="zákl. přenesená",J102,0)</f>
        <v>0</v>
      </c>
      <c r="BH102" s="155">
        <f>IF(N102="sníž. přenesená",J102,0)</f>
        <v>0</v>
      </c>
      <c r="BI102" s="155">
        <f>IF(N102="nulová",J102,0)</f>
        <v>0</v>
      </c>
      <c r="BJ102" s="14" t="s">
        <v>76</v>
      </c>
      <c r="BK102" s="155">
        <f>ROUND(I102*H102,2)</f>
        <v>0</v>
      </c>
      <c r="BL102" s="14" t="s">
        <v>127</v>
      </c>
      <c r="BM102" s="154" t="s">
        <v>409</v>
      </c>
    </row>
    <row r="103" spans="1:65" s="2" customFormat="1" ht="19.5">
      <c r="A103" s="31"/>
      <c r="B103" s="32"/>
      <c r="C103" s="33"/>
      <c r="D103" s="165" t="s">
        <v>157</v>
      </c>
      <c r="E103" s="33"/>
      <c r="F103" s="166" t="s">
        <v>410</v>
      </c>
      <c r="G103" s="33"/>
      <c r="H103" s="33"/>
      <c r="I103" s="167"/>
      <c r="J103" s="33"/>
      <c r="K103" s="33"/>
      <c r="L103" s="36"/>
      <c r="M103" s="168"/>
      <c r="N103" s="169"/>
      <c r="O103" s="61"/>
      <c r="P103" s="61"/>
      <c r="Q103" s="61"/>
      <c r="R103" s="61"/>
      <c r="S103" s="61"/>
      <c r="T103" s="62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T103" s="14" t="s">
        <v>157</v>
      </c>
      <c r="AU103" s="14" t="s">
        <v>68</v>
      </c>
    </row>
    <row r="104" spans="1:65" s="2" customFormat="1" ht="48">
      <c r="A104" s="31"/>
      <c r="B104" s="32"/>
      <c r="C104" s="142" t="s">
        <v>198</v>
      </c>
      <c r="D104" s="142" t="s">
        <v>120</v>
      </c>
      <c r="E104" s="143" t="s">
        <v>258</v>
      </c>
      <c r="F104" s="144" t="s">
        <v>259</v>
      </c>
      <c r="G104" s="145" t="s">
        <v>131</v>
      </c>
      <c r="H104" s="146">
        <v>3</v>
      </c>
      <c r="I104" s="147"/>
      <c r="J104" s="148">
        <f t="shared" ref="J104:J113" si="10">ROUND(I104*H104,2)</f>
        <v>0</v>
      </c>
      <c r="K104" s="144" t="s">
        <v>124</v>
      </c>
      <c r="L104" s="149"/>
      <c r="M104" s="150" t="s">
        <v>19</v>
      </c>
      <c r="N104" s="151" t="s">
        <v>39</v>
      </c>
      <c r="O104" s="61"/>
      <c r="P104" s="152">
        <f t="shared" ref="P104:P113" si="11">O104*H104</f>
        <v>0</v>
      </c>
      <c r="Q104" s="152">
        <v>0</v>
      </c>
      <c r="R104" s="152">
        <f t="shared" ref="R104:R113" si="12">Q104*H104</f>
        <v>0</v>
      </c>
      <c r="S104" s="152">
        <v>0</v>
      </c>
      <c r="T104" s="153">
        <f t="shared" ref="T104:T113" si="13">S104*H104</f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54" t="s">
        <v>125</v>
      </c>
      <c r="AT104" s="154" t="s">
        <v>120</v>
      </c>
      <c r="AU104" s="154" t="s">
        <v>68</v>
      </c>
      <c r="AY104" s="14" t="s">
        <v>126</v>
      </c>
      <c r="BE104" s="155">
        <f t="shared" ref="BE104:BE113" si="14">IF(N104="základní",J104,0)</f>
        <v>0</v>
      </c>
      <c r="BF104" s="155">
        <f t="shared" ref="BF104:BF113" si="15">IF(N104="snížená",J104,0)</f>
        <v>0</v>
      </c>
      <c r="BG104" s="155">
        <f t="shared" ref="BG104:BG113" si="16">IF(N104="zákl. přenesená",J104,0)</f>
        <v>0</v>
      </c>
      <c r="BH104" s="155">
        <f t="shared" ref="BH104:BH113" si="17">IF(N104="sníž. přenesená",J104,0)</f>
        <v>0</v>
      </c>
      <c r="BI104" s="155">
        <f t="shared" ref="BI104:BI113" si="18">IF(N104="nulová",J104,0)</f>
        <v>0</v>
      </c>
      <c r="BJ104" s="14" t="s">
        <v>76</v>
      </c>
      <c r="BK104" s="155">
        <f t="shared" ref="BK104:BK113" si="19">ROUND(I104*H104,2)</f>
        <v>0</v>
      </c>
      <c r="BL104" s="14" t="s">
        <v>127</v>
      </c>
      <c r="BM104" s="154" t="s">
        <v>411</v>
      </c>
    </row>
    <row r="105" spans="1:65" s="2" customFormat="1" ht="48">
      <c r="A105" s="31"/>
      <c r="B105" s="32"/>
      <c r="C105" s="156" t="s">
        <v>202</v>
      </c>
      <c r="D105" s="156" t="s">
        <v>134</v>
      </c>
      <c r="E105" s="157" t="s">
        <v>282</v>
      </c>
      <c r="F105" s="158" t="s">
        <v>283</v>
      </c>
      <c r="G105" s="159" t="s">
        <v>284</v>
      </c>
      <c r="H105" s="160">
        <v>40</v>
      </c>
      <c r="I105" s="161"/>
      <c r="J105" s="162">
        <f t="shared" si="10"/>
        <v>0</v>
      </c>
      <c r="K105" s="158" t="s">
        <v>124</v>
      </c>
      <c r="L105" s="36"/>
      <c r="M105" s="163" t="s">
        <v>19</v>
      </c>
      <c r="N105" s="164" t="s">
        <v>39</v>
      </c>
      <c r="O105" s="61"/>
      <c r="P105" s="152">
        <f t="shared" si="11"/>
        <v>0</v>
      </c>
      <c r="Q105" s="152">
        <v>0</v>
      </c>
      <c r="R105" s="152">
        <f t="shared" si="12"/>
        <v>0</v>
      </c>
      <c r="S105" s="152">
        <v>0</v>
      </c>
      <c r="T105" s="153">
        <f t="shared" si="13"/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54" t="s">
        <v>127</v>
      </c>
      <c r="AT105" s="154" t="s">
        <v>134</v>
      </c>
      <c r="AU105" s="154" t="s">
        <v>68</v>
      </c>
      <c r="AY105" s="14" t="s">
        <v>126</v>
      </c>
      <c r="BE105" s="155">
        <f t="shared" si="14"/>
        <v>0</v>
      </c>
      <c r="BF105" s="155">
        <f t="shared" si="15"/>
        <v>0</v>
      </c>
      <c r="BG105" s="155">
        <f t="shared" si="16"/>
        <v>0</v>
      </c>
      <c r="BH105" s="155">
        <f t="shared" si="17"/>
        <v>0</v>
      </c>
      <c r="BI105" s="155">
        <f t="shared" si="18"/>
        <v>0</v>
      </c>
      <c r="BJ105" s="14" t="s">
        <v>76</v>
      </c>
      <c r="BK105" s="155">
        <f t="shared" si="19"/>
        <v>0</v>
      </c>
      <c r="BL105" s="14" t="s">
        <v>127</v>
      </c>
      <c r="BM105" s="154" t="s">
        <v>412</v>
      </c>
    </row>
    <row r="106" spans="1:65" s="2" customFormat="1" ht="72">
      <c r="A106" s="31"/>
      <c r="B106" s="32"/>
      <c r="C106" s="156" t="s">
        <v>7</v>
      </c>
      <c r="D106" s="156" t="s">
        <v>134</v>
      </c>
      <c r="E106" s="157" t="s">
        <v>291</v>
      </c>
      <c r="F106" s="158" t="s">
        <v>292</v>
      </c>
      <c r="G106" s="159" t="s">
        <v>284</v>
      </c>
      <c r="H106" s="160">
        <v>10</v>
      </c>
      <c r="I106" s="161"/>
      <c r="J106" s="162">
        <f t="shared" si="10"/>
        <v>0</v>
      </c>
      <c r="K106" s="158" t="s">
        <v>124</v>
      </c>
      <c r="L106" s="36"/>
      <c r="M106" s="163" t="s">
        <v>19</v>
      </c>
      <c r="N106" s="164" t="s">
        <v>39</v>
      </c>
      <c r="O106" s="61"/>
      <c r="P106" s="152">
        <f t="shared" si="11"/>
        <v>0</v>
      </c>
      <c r="Q106" s="152">
        <v>0</v>
      </c>
      <c r="R106" s="152">
        <f t="shared" si="12"/>
        <v>0</v>
      </c>
      <c r="S106" s="152">
        <v>0</v>
      </c>
      <c r="T106" s="153">
        <f t="shared" si="13"/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54" t="s">
        <v>127</v>
      </c>
      <c r="AT106" s="154" t="s">
        <v>134</v>
      </c>
      <c r="AU106" s="154" t="s">
        <v>68</v>
      </c>
      <c r="AY106" s="14" t="s">
        <v>126</v>
      </c>
      <c r="BE106" s="155">
        <f t="shared" si="14"/>
        <v>0</v>
      </c>
      <c r="BF106" s="155">
        <f t="shared" si="15"/>
        <v>0</v>
      </c>
      <c r="BG106" s="155">
        <f t="shared" si="16"/>
        <v>0</v>
      </c>
      <c r="BH106" s="155">
        <f t="shared" si="17"/>
        <v>0</v>
      </c>
      <c r="BI106" s="155">
        <f t="shared" si="18"/>
        <v>0</v>
      </c>
      <c r="BJ106" s="14" t="s">
        <v>76</v>
      </c>
      <c r="BK106" s="155">
        <f t="shared" si="19"/>
        <v>0</v>
      </c>
      <c r="BL106" s="14" t="s">
        <v>127</v>
      </c>
      <c r="BM106" s="154" t="s">
        <v>413</v>
      </c>
    </row>
    <row r="107" spans="1:65" s="2" customFormat="1" ht="36">
      <c r="A107" s="31"/>
      <c r="B107" s="32"/>
      <c r="C107" s="156" t="s">
        <v>209</v>
      </c>
      <c r="D107" s="156" t="s">
        <v>134</v>
      </c>
      <c r="E107" s="157" t="s">
        <v>299</v>
      </c>
      <c r="F107" s="158" t="s">
        <v>300</v>
      </c>
      <c r="G107" s="159" t="s">
        <v>284</v>
      </c>
      <c r="H107" s="160">
        <v>6</v>
      </c>
      <c r="I107" s="161"/>
      <c r="J107" s="162">
        <f t="shared" si="10"/>
        <v>0</v>
      </c>
      <c r="K107" s="158" t="s">
        <v>124</v>
      </c>
      <c r="L107" s="36"/>
      <c r="M107" s="163" t="s">
        <v>19</v>
      </c>
      <c r="N107" s="164" t="s">
        <v>39</v>
      </c>
      <c r="O107" s="61"/>
      <c r="P107" s="152">
        <f t="shared" si="11"/>
        <v>0</v>
      </c>
      <c r="Q107" s="152">
        <v>0</v>
      </c>
      <c r="R107" s="152">
        <f t="shared" si="12"/>
        <v>0</v>
      </c>
      <c r="S107" s="152">
        <v>0</v>
      </c>
      <c r="T107" s="153">
        <f t="shared" si="13"/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54" t="s">
        <v>127</v>
      </c>
      <c r="AT107" s="154" t="s">
        <v>134</v>
      </c>
      <c r="AU107" s="154" t="s">
        <v>68</v>
      </c>
      <c r="AY107" s="14" t="s">
        <v>126</v>
      </c>
      <c r="BE107" s="155">
        <f t="shared" si="14"/>
        <v>0</v>
      </c>
      <c r="BF107" s="155">
        <f t="shared" si="15"/>
        <v>0</v>
      </c>
      <c r="BG107" s="155">
        <f t="shared" si="16"/>
        <v>0</v>
      </c>
      <c r="BH107" s="155">
        <f t="shared" si="17"/>
        <v>0</v>
      </c>
      <c r="BI107" s="155">
        <f t="shared" si="18"/>
        <v>0</v>
      </c>
      <c r="BJ107" s="14" t="s">
        <v>76</v>
      </c>
      <c r="BK107" s="155">
        <f t="shared" si="19"/>
        <v>0</v>
      </c>
      <c r="BL107" s="14" t="s">
        <v>127</v>
      </c>
      <c r="BM107" s="154" t="s">
        <v>414</v>
      </c>
    </row>
    <row r="108" spans="1:65" s="2" customFormat="1" ht="60">
      <c r="A108" s="31"/>
      <c r="B108" s="32"/>
      <c r="C108" s="156" t="s">
        <v>213</v>
      </c>
      <c r="D108" s="156" t="s">
        <v>134</v>
      </c>
      <c r="E108" s="157" t="s">
        <v>303</v>
      </c>
      <c r="F108" s="158" t="s">
        <v>304</v>
      </c>
      <c r="G108" s="159" t="s">
        <v>131</v>
      </c>
      <c r="H108" s="160">
        <v>28</v>
      </c>
      <c r="I108" s="161"/>
      <c r="J108" s="162">
        <f t="shared" si="10"/>
        <v>0</v>
      </c>
      <c r="K108" s="158" t="s">
        <v>124</v>
      </c>
      <c r="L108" s="36"/>
      <c r="M108" s="163" t="s">
        <v>19</v>
      </c>
      <c r="N108" s="164" t="s">
        <v>39</v>
      </c>
      <c r="O108" s="61"/>
      <c r="P108" s="152">
        <f t="shared" si="11"/>
        <v>0</v>
      </c>
      <c r="Q108" s="152">
        <v>0</v>
      </c>
      <c r="R108" s="152">
        <f t="shared" si="12"/>
        <v>0</v>
      </c>
      <c r="S108" s="152">
        <v>0</v>
      </c>
      <c r="T108" s="153">
        <f t="shared" si="13"/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54" t="s">
        <v>127</v>
      </c>
      <c r="AT108" s="154" t="s">
        <v>134</v>
      </c>
      <c r="AU108" s="154" t="s">
        <v>68</v>
      </c>
      <c r="AY108" s="14" t="s">
        <v>126</v>
      </c>
      <c r="BE108" s="155">
        <f t="shared" si="14"/>
        <v>0</v>
      </c>
      <c r="BF108" s="155">
        <f t="shared" si="15"/>
        <v>0</v>
      </c>
      <c r="BG108" s="155">
        <f t="shared" si="16"/>
        <v>0</v>
      </c>
      <c r="BH108" s="155">
        <f t="shared" si="17"/>
        <v>0</v>
      </c>
      <c r="BI108" s="155">
        <f t="shared" si="18"/>
        <v>0</v>
      </c>
      <c r="BJ108" s="14" t="s">
        <v>76</v>
      </c>
      <c r="BK108" s="155">
        <f t="shared" si="19"/>
        <v>0</v>
      </c>
      <c r="BL108" s="14" t="s">
        <v>127</v>
      </c>
      <c r="BM108" s="154" t="s">
        <v>415</v>
      </c>
    </row>
    <row r="109" spans="1:65" s="2" customFormat="1" ht="101.25" customHeight="1">
      <c r="A109" s="31"/>
      <c r="B109" s="32"/>
      <c r="C109" s="156" t="s">
        <v>217</v>
      </c>
      <c r="D109" s="156" t="s">
        <v>134</v>
      </c>
      <c r="E109" s="157" t="s">
        <v>307</v>
      </c>
      <c r="F109" s="158" t="s">
        <v>308</v>
      </c>
      <c r="G109" s="159" t="s">
        <v>131</v>
      </c>
      <c r="H109" s="160">
        <v>1</v>
      </c>
      <c r="I109" s="161"/>
      <c r="J109" s="162">
        <f t="shared" si="10"/>
        <v>0</v>
      </c>
      <c r="K109" s="158" t="s">
        <v>124</v>
      </c>
      <c r="L109" s="36"/>
      <c r="M109" s="163" t="s">
        <v>19</v>
      </c>
      <c r="N109" s="164" t="s">
        <v>39</v>
      </c>
      <c r="O109" s="61"/>
      <c r="P109" s="152">
        <f t="shared" si="11"/>
        <v>0</v>
      </c>
      <c r="Q109" s="152">
        <v>0</v>
      </c>
      <c r="R109" s="152">
        <f t="shared" si="12"/>
        <v>0</v>
      </c>
      <c r="S109" s="152">
        <v>0</v>
      </c>
      <c r="T109" s="153">
        <f t="shared" si="13"/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54" t="s">
        <v>127</v>
      </c>
      <c r="AT109" s="154" t="s">
        <v>134</v>
      </c>
      <c r="AU109" s="154" t="s">
        <v>68</v>
      </c>
      <c r="AY109" s="14" t="s">
        <v>126</v>
      </c>
      <c r="BE109" s="155">
        <f t="shared" si="14"/>
        <v>0</v>
      </c>
      <c r="BF109" s="155">
        <f t="shared" si="15"/>
        <v>0</v>
      </c>
      <c r="BG109" s="155">
        <f t="shared" si="16"/>
        <v>0</v>
      </c>
      <c r="BH109" s="155">
        <f t="shared" si="17"/>
        <v>0</v>
      </c>
      <c r="BI109" s="155">
        <f t="shared" si="18"/>
        <v>0</v>
      </c>
      <c r="BJ109" s="14" t="s">
        <v>76</v>
      </c>
      <c r="BK109" s="155">
        <f t="shared" si="19"/>
        <v>0</v>
      </c>
      <c r="BL109" s="14" t="s">
        <v>127</v>
      </c>
      <c r="BM109" s="154" t="s">
        <v>416</v>
      </c>
    </row>
    <row r="110" spans="1:65" s="2" customFormat="1" ht="33" customHeight="1">
      <c r="A110" s="31"/>
      <c r="B110" s="32"/>
      <c r="C110" s="156" t="s">
        <v>221</v>
      </c>
      <c r="D110" s="156" t="s">
        <v>134</v>
      </c>
      <c r="E110" s="157" t="s">
        <v>311</v>
      </c>
      <c r="F110" s="158" t="s">
        <v>312</v>
      </c>
      <c r="G110" s="159" t="s">
        <v>131</v>
      </c>
      <c r="H110" s="160">
        <v>1</v>
      </c>
      <c r="I110" s="161"/>
      <c r="J110" s="162">
        <f t="shared" si="10"/>
        <v>0</v>
      </c>
      <c r="K110" s="158" t="s">
        <v>124</v>
      </c>
      <c r="L110" s="36"/>
      <c r="M110" s="163" t="s">
        <v>19</v>
      </c>
      <c r="N110" s="164" t="s">
        <v>39</v>
      </c>
      <c r="O110" s="61"/>
      <c r="P110" s="152">
        <f t="shared" si="11"/>
        <v>0</v>
      </c>
      <c r="Q110" s="152">
        <v>0</v>
      </c>
      <c r="R110" s="152">
        <f t="shared" si="12"/>
        <v>0</v>
      </c>
      <c r="S110" s="152">
        <v>0</v>
      </c>
      <c r="T110" s="153">
        <f t="shared" si="13"/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54" t="s">
        <v>127</v>
      </c>
      <c r="AT110" s="154" t="s">
        <v>134</v>
      </c>
      <c r="AU110" s="154" t="s">
        <v>68</v>
      </c>
      <c r="AY110" s="14" t="s">
        <v>126</v>
      </c>
      <c r="BE110" s="155">
        <f t="shared" si="14"/>
        <v>0</v>
      </c>
      <c r="BF110" s="155">
        <f t="shared" si="15"/>
        <v>0</v>
      </c>
      <c r="BG110" s="155">
        <f t="shared" si="16"/>
        <v>0</v>
      </c>
      <c r="BH110" s="155">
        <f t="shared" si="17"/>
        <v>0</v>
      </c>
      <c r="BI110" s="155">
        <f t="shared" si="18"/>
        <v>0</v>
      </c>
      <c r="BJ110" s="14" t="s">
        <v>76</v>
      </c>
      <c r="BK110" s="155">
        <f t="shared" si="19"/>
        <v>0</v>
      </c>
      <c r="BL110" s="14" t="s">
        <v>127</v>
      </c>
      <c r="BM110" s="154" t="s">
        <v>417</v>
      </c>
    </row>
    <row r="111" spans="1:65" s="2" customFormat="1" ht="114.95" customHeight="1">
      <c r="A111" s="31"/>
      <c r="B111" s="32"/>
      <c r="C111" s="156" t="s">
        <v>225</v>
      </c>
      <c r="D111" s="156" t="s">
        <v>134</v>
      </c>
      <c r="E111" s="157" t="s">
        <v>315</v>
      </c>
      <c r="F111" s="158" t="s">
        <v>316</v>
      </c>
      <c r="G111" s="159" t="s">
        <v>131</v>
      </c>
      <c r="H111" s="160">
        <v>1</v>
      </c>
      <c r="I111" s="161"/>
      <c r="J111" s="162">
        <f t="shared" si="10"/>
        <v>0</v>
      </c>
      <c r="K111" s="158" t="s">
        <v>124</v>
      </c>
      <c r="L111" s="36"/>
      <c r="M111" s="163" t="s">
        <v>19</v>
      </c>
      <c r="N111" s="164" t="s">
        <v>39</v>
      </c>
      <c r="O111" s="61"/>
      <c r="P111" s="152">
        <f t="shared" si="11"/>
        <v>0</v>
      </c>
      <c r="Q111" s="152">
        <v>0</v>
      </c>
      <c r="R111" s="152">
        <f t="shared" si="12"/>
        <v>0</v>
      </c>
      <c r="S111" s="152">
        <v>0</v>
      </c>
      <c r="T111" s="153">
        <f t="shared" si="13"/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54" t="s">
        <v>127</v>
      </c>
      <c r="AT111" s="154" t="s">
        <v>134</v>
      </c>
      <c r="AU111" s="154" t="s">
        <v>68</v>
      </c>
      <c r="AY111" s="14" t="s">
        <v>126</v>
      </c>
      <c r="BE111" s="155">
        <f t="shared" si="14"/>
        <v>0</v>
      </c>
      <c r="BF111" s="155">
        <f t="shared" si="15"/>
        <v>0</v>
      </c>
      <c r="BG111" s="155">
        <f t="shared" si="16"/>
        <v>0</v>
      </c>
      <c r="BH111" s="155">
        <f t="shared" si="17"/>
        <v>0</v>
      </c>
      <c r="BI111" s="155">
        <f t="shared" si="18"/>
        <v>0</v>
      </c>
      <c r="BJ111" s="14" t="s">
        <v>76</v>
      </c>
      <c r="BK111" s="155">
        <f t="shared" si="19"/>
        <v>0</v>
      </c>
      <c r="BL111" s="14" t="s">
        <v>127</v>
      </c>
      <c r="BM111" s="154" t="s">
        <v>418</v>
      </c>
    </row>
    <row r="112" spans="1:65" s="2" customFormat="1" ht="48">
      <c r="A112" s="31"/>
      <c r="B112" s="32"/>
      <c r="C112" s="156" t="s">
        <v>229</v>
      </c>
      <c r="D112" s="156" t="s">
        <v>134</v>
      </c>
      <c r="E112" s="157" t="s">
        <v>319</v>
      </c>
      <c r="F112" s="158" t="s">
        <v>320</v>
      </c>
      <c r="G112" s="159" t="s">
        <v>131</v>
      </c>
      <c r="H112" s="160">
        <v>1</v>
      </c>
      <c r="I112" s="161"/>
      <c r="J112" s="162">
        <f t="shared" si="10"/>
        <v>0</v>
      </c>
      <c r="K112" s="158" t="s">
        <v>124</v>
      </c>
      <c r="L112" s="36"/>
      <c r="M112" s="163" t="s">
        <v>19</v>
      </c>
      <c r="N112" s="164" t="s">
        <v>39</v>
      </c>
      <c r="O112" s="61"/>
      <c r="P112" s="152">
        <f t="shared" si="11"/>
        <v>0</v>
      </c>
      <c r="Q112" s="152">
        <v>0</v>
      </c>
      <c r="R112" s="152">
        <f t="shared" si="12"/>
        <v>0</v>
      </c>
      <c r="S112" s="152">
        <v>0</v>
      </c>
      <c r="T112" s="153">
        <f t="shared" si="13"/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54" t="s">
        <v>127</v>
      </c>
      <c r="AT112" s="154" t="s">
        <v>134</v>
      </c>
      <c r="AU112" s="154" t="s">
        <v>68</v>
      </c>
      <c r="AY112" s="14" t="s">
        <v>126</v>
      </c>
      <c r="BE112" s="155">
        <f t="shared" si="14"/>
        <v>0</v>
      </c>
      <c r="BF112" s="155">
        <f t="shared" si="15"/>
        <v>0</v>
      </c>
      <c r="BG112" s="155">
        <f t="shared" si="16"/>
        <v>0</v>
      </c>
      <c r="BH112" s="155">
        <f t="shared" si="17"/>
        <v>0</v>
      </c>
      <c r="BI112" s="155">
        <f t="shared" si="18"/>
        <v>0</v>
      </c>
      <c r="BJ112" s="14" t="s">
        <v>76</v>
      </c>
      <c r="BK112" s="155">
        <f t="shared" si="19"/>
        <v>0</v>
      </c>
      <c r="BL112" s="14" t="s">
        <v>127</v>
      </c>
      <c r="BM112" s="154" t="s">
        <v>419</v>
      </c>
    </row>
    <row r="113" spans="1:65" s="2" customFormat="1" ht="44.25" customHeight="1">
      <c r="A113" s="31"/>
      <c r="B113" s="32"/>
      <c r="C113" s="156" t="s">
        <v>233</v>
      </c>
      <c r="D113" s="156" t="s">
        <v>134</v>
      </c>
      <c r="E113" s="157" t="s">
        <v>323</v>
      </c>
      <c r="F113" s="158" t="s">
        <v>324</v>
      </c>
      <c r="G113" s="159" t="s">
        <v>131</v>
      </c>
      <c r="H113" s="160">
        <v>1</v>
      </c>
      <c r="I113" s="161"/>
      <c r="J113" s="162">
        <f t="shared" si="10"/>
        <v>0</v>
      </c>
      <c r="K113" s="158" t="s">
        <v>124</v>
      </c>
      <c r="L113" s="36"/>
      <c r="M113" s="170" t="s">
        <v>19</v>
      </c>
      <c r="N113" s="171" t="s">
        <v>39</v>
      </c>
      <c r="O113" s="172"/>
      <c r="P113" s="173">
        <f t="shared" si="11"/>
        <v>0</v>
      </c>
      <c r="Q113" s="173">
        <v>0</v>
      </c>
      <c r="R113" s="173">
        <f t="shared" si="12"/>
        <v>0</v>
      </c>
      <c r="S113" s="173">
        <v>0</v>
      </c>
      <c r="T113" s="174">
        <f t="shared" si="13"/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54" t="s">
        <v>127</v>
      </c>
      <c r="AT113" s="154" t="s">
        <v>134</v>
      </c>
      <c r="AU113" s="154" t="s">
        <v>68</v>
      </c>
      <c r="AY113" s="14" t="s">
        <v>126</v>
      </c>
      <c r="BE113" s="155">
        <f t="shared" si="14"/>
        <v>0</v>
      </c>
      <c r="BF113" s="155">
        <f t="shared" si="15"/>
        <v>0</v>
      </c>
      <c r="BG113" s="155">
        <f t="shared" si="16"/>
        <v>0</v>
      </c>
      <c r="BH113" s="155">
        <f t="shared" si="17"/>
        <v>0</v>
      </c>
      <c r="BI113" s="155">
        <f t="shared" si="18"/>
        <v>0</v>
      </c>
      <c r="BJ113" s="14" t="s">
        <v>76</v>
      </c>
      <c r="BK113" s="155">
        <f t="shared" si="19"/>
        <v>0</v>
      </c>
      <c r="BL113" s="14" t="s">
        <v>127</v>
      </c>
      <c r="BM113" s="154" t="s">
        <v>420</v>
      </c>
    </row>
    <row r="114" spans="1:65" s="2" customFormat="1" ht="6.95" customHeight="1">
      <c r="A114" s="31"/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36"/>
      <c r="M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</sheetData>
  <sheetProtection algorithmName="SHA-512" hashValue="3T6dUYt/GJzQxXyK4GbyFnJiHcKA4mB5ZocIZLjPmGa/Qe/eQV8ms1S2SccgoFeZ2rkWX1Gj6dxHUVr6SuQGEA==" saltValue="wB3x5gZT0zqoVWjtT3nNXF2WPFcUseYLf0Gc86eS0tPjDQfH0SHPmiOQgCDAA9XQfpeB0tpv33ACTO1WTeI/Og==" spinCount="100000" sheet="1" objects="1" scenarios="1" formatColumns="0" formatRows="0" autoFilter="0"/>
  <autoFilter ref="C78:K113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4" t="s">
        <v>87</v>
      </c>
    </row>
    <row r="3" spans="1:46" s="1" customFormat="1" ht="6.95" hidden="1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78</v>
      </c>
    </row>
    <row r="4" spans="1:46" s="1" customFormat="1" ht="24.95" hidden="1" customHeight="1">
      <c r="B4" s="17"/>
      <c r="D4" s="100" t="s">
        <v>100</v>
      </c>
      <c r="L4" s="17"/>
      <c r="M4" s="101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2" t="s">
        <v>16</v>
      </c>
      <c r="L6" s="17"/>
    </row>
    <row r="7" spans="1:46" s="1" customFormat="1" ht="16.5" hidden="1" customHeight="1">
      <c r="B7" s="17"/>
      <c r="E7" s="247" t="str">
        <f>'Rekapitulace zakázky'!K6</f>
        <v>Oprava osvětlení na trati Přerov - Zábřeh</v>
      </c>
      <c r="F7" s="248"/>
      <c r="G7" s="248"/>
      <c r="H7" s="248"/>
      <c r="L7" s="17"/>
    </row>
    <row r="8" spans="1:46" s="2" customFormat="1" ht="12" hidden="1" customHeight="1">
      <c r="A8" s="31"/>
      <c r="B8" s="36"/>
      <c r="C8" s="31"/>
      <c r="D8" s="102" t="s">
        <v>101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30" hidden="1" customHeight="1">
      <c r="A9" s="31"/>
      <c r="B9" s="36"/>
      <c r="C9" s="31"/>
      <c r="D9" s="31"/>
      <c r="E9" s="249" t="s">
        <v>421</v>
      </c>
      <c r="F9" s="250"/>
      <c r="G9" s="250"/>
      <c r="H9" s="250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>
        <f>'Rekapitulace zakázky'!AN8</f>
        <v>0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2" t="s">
        <v>24</v>
      </c>
      <c r="E14" s="31"/>
      <c r="F14" s="31"/>
      <c r="G14" s="31"/>
      <c r="H14" s="31"/>
      <c r="I14" s="102" t="s">
        <v>25</v>
      </c>
      <c r="J14" s="104" t="s">
        <v>19</v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4" t="s">
        <v>22</v>
      </c>
      <c r="F15" s="31"/>
      <c r="G15" s="31"/>
      <c r="H15" s="31"/>
      <c r="I15" s="102" t="s">
        <v>26</v>
      </c>
      <c r="J15" s="104" t="s">
        <v>19</v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2" t="s">
        <v>27</v>
      </c>
      <c r="E17" s="31"/>
      <c r="F17" s="31"/>
      <c r="G17" s="31"/>
      <c r="H17" s="31"/>
      <c r="I17" s="102" t="s">
        <v>25</v>
      </c>
      <c r="J17" s="27" t="str">
        <f>'Rekapitulace zakázky'!AN13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51" t="str">
        <f>'Rekapitulace zakázky'!E14</f>
        <v>Vyplň údaj</v>
      </c>
      <c r="F18" s="252"/>
      <c r="G18" s="252"/>
      <c r="H18" s="252"/>
      <c r="I18" s="102" t="s">
        <v>26</v>
      </c>
      <c r="J18" s="27" t="str">
        <f>'Rekapitulace zakázky'!AN14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2" t="s">
        <v>29</v>
      </c>
      <c r="E20" s="31"/>
      <c r="F20" s="31"/>
      <c r="G20" s="31"/>
      <c r="H20" s="31"/>
      <c r="I20" s="102" t="s">
        <v>25</v>
      </c>
      <c r="J20" s="104" t="s">
        <v>19</v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4" t="s">
        <v>22</v>
      </c>
      <c r="F21" s="31"/>
      <c r="G21" s="31"/>
      <c r="H21" s="31"/>
      <c r="I21" s="102" t="s">
        <v>26</v>
      </c>
      <c r="J21" s="104" t="s">
        <v>19</v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2" t="s">
        <v>31</v>
      </c>
      <c r="E23" s="31"/>
      <c r="F23" s="31"/>
      <c r="G23" s="31"/>
      <c r="H23" s="31"/>
      <c r="I23" s="102" t="s">
        <v>25</v>
      </c>
      <c r="J23" s="104" t="s">
        <v>19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4" t="s">
        <v>22</v>
      </c>
      <c r="F24" s="31"/>
      <c r="G24" s="31"/>
      <c r="H24" s="31"/>
      <c r="I24" s="102" t="s">
        <v>26</v>
      </c>
      <c r="J24" s="104" t="s">
        <v>19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2" t="s">
        <v>32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06"/>
      <c r="B27" s="107"/>
      <c r="C27" s="106"/>
      <c r="D27" s="106"/>
      <c r="E27" s="253" t="s">
        <v>19</v>
      </c>
      <c r="F27" s="253"/>
      <c r="G27" s="253"/>
      <c r="H27" s="253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0" t="s">
        <v>34</v>
      </c>
      <c r="E30" s="31"/>
      <c r="F30" s="31"/>
      <c r="G30" s="31"/>
      <c r="H30" s="31"/>
      <c r="I30" s="31"/>
      <c r="J30" s="111">
        <f>ROUND(J87,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2" t="s">
        <v>36</v>
      </c>
      <c r="G32" s="31"/>
      <c r="H32" s="31"/>
      <c r="I32" s="112" t="s">
        <v>35</v>
      </c>
      <c r="J32" s="112" t="s">
        <v>37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3" t="s">
        <v>38</v>
      </c>
      <c r="E33" s="102" t="s">
        <v>39</v>
      </c>
      <c r="F33" s="114">
        <f>ROUND((SUM(BE87:BE121)),  2)</f>
        <v>0</v>
      </c>
      <c r="G33" s="31"/>
      <c r="H33" s="31"/>
      <c r="I33" s="115">
        <v>0.21</v>
      </c>
      <c r="J33" s="114">
        <f>ROUND(((SUM(BE87:BE121))*I33),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2" t="s">
        <v>40</v>
      </c>
      <c r="F34" s="114">
        <f>ROUND((SUM(BF87:BF121)),  2)</f>
        <v>0</v>
      </c>
      <c r="G34" s="31"/>
      <c r="H34" s="31"/>
      <c r="I34" s="115">
        <v>0.15</v>
      </c>
      <c r="J34" s="114">
        <f>ROUND(((SUM(BF87:BF121))*I34),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41</v>
      </c>
      <c r="F35" s="114">
        <f>ROUND((SUM(BG87:BG121)),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42</v>
      </c>
      <c r="F36" s="114">
        <f>ROUND((SUM(BH87:BH121)),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43</v>
      </c>
      <c r="F37" s="114">
        <f>ROUND((SUM(BI87:BI121)),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16"/>
      <c r="D39" s="117" t="s">
        <v>44</v>
      </c>
      <c r="E39" s="118"/>
      <c r="F39" s="118"/>
      <c r="G39" s="119" t="s">
        <v>45</v>
      </c>
      <c r="H39" s="120" t="s">
        <v>46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hidden="1" customHeight="1">
      <c r="A45" s="31"/>
      <c r="B45" s="32"/>
      <c r="C45" s="20" t="s">
        <v>103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hidden="1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hidden="1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hidden="1" customHeight="1">
      <c r="A48" s="31"/>
      <c r="B48" s="32"/>
      <c r="C48" s="33"/>
      <c r="D48" s="33"/>
      <c r="E48" s="254" t="str">
        <f>E7</f>
        <v>Oprava osvětlení na trati Přerov - Zábřeh</v>
      </c>
      <c r="F48" s="255"/>
      <c r="G48" s="255"/>
      <c r="H48" s="255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101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30" hidden="1" customHeight="1">
      <c r="A50" s="31"/>
      <c r="B50" s="32"/>
      <c r="C50" s="33"/>
      <c r="D50" s="33"/>
      <c r="E50" s="207" t="str">
        <f>E9</f>
        <v>SO 03 - Oprava přípojky podchodu žst Štěpánov (databáze ÚOŽI)</v>
      </c>
      <c r="F50" s="256"/>
      <c r="G50" s="256"/>
      <c r="H50" s="256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hidden="1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hidden="1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>
        <f>IF(J12="","",J12)</f>
        <v>0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hidden="1" customHeight="1">
      <c r="A54" s="31"/>
      <c r="B54" s="32"/>
      <c r="C54" s="26" t="s">
        <v>24</v>
      </c>
      <c r="D54" s="33"/>
      <c r="E54" s="33"/>
      <c r="F54" s="24" t="str">
        <f>E15</f>
        <v xml:space="preserve"> </v>
      </c>
      <c r="G54" s="33"/>
      <c r="H54" s="33"/>
      <c r="I54" s="26" t="s">
        <v>29</v>
      </c>
      <c r="J54" s="29" t="str">
        <f>E21</f>
        <v xml:space="preserve">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hidden="1" customHeight="1">
      <c r="A55" s="31"/>
      <c r="B55" s="32"/>
      <c r="C55" s="26" t="s">
        <v>27</v>
      </c>
      <c r="D55" s="33"/>
      <c r="E55" s="33"/>
      <c r="F55" s="24" t="str">
        <f>IF(E18="","",E18)</f>
        <v>Vyplň údaj</v>
      </c>
      <c r="G55" s="33"/>
      <c r="H55" s="33"/>
      <c r="I55" s="26" t="s">
        <v>31</v>
      </c>
      <c r="J55" s="29" t="str">
        <f>E24</f>
        <v xml:space="preserve"> 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hidden="1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hidden="1" customHeight="1">
      <c r="A57" s="31"/>
      <c r="B57" s="32"/>
      <c r="C57" s="127" t="s">
        <v>104</v>
      </c>
      <c r="D57" s="128"/>
      <c r="E57" s="128"/>
      <c r="F57" s="128"/>
      <c r="G57" s="128"/>
      <c r="H57" s="128"/>
      <c r="I57" s="128"/>
      <c r="J57" s="129" t="s">
        <v>105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hidden="1" customHeight="1">
      <c r="A59" s="31"/>
      <c r="B59" s="32"/>
      <c r="C59" s="130" t="s">
        <v>66</v>
      </c>
      <c r="D59" s="33"/>
      <c r="E59" s="33"/>
      <c r="F59" s="33"/>
      <c r="G59" s="33"/>
      <c r="H59" s="33"/>
      <c r="I59" s="33"/>
      <c r="J59" s="74">
        <f>J87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106</v>
      </c>
    </row>
    <row r="60" spans="1:47" s="10" customFormat="1" ht="24.95" hidden="1" customHeight="1">
      <c r="B60" s="175"/>
      <c r="C60" s="176"/>
      <c r="D60" s="177" t="s">
        <v>422</v>
      </c>
      <c r="E60" s="178"/>
      <c r="F60" s="178"/>
      <c r="G60" s="178"/>
      <c r="H60" s="178"/>
      <c r="I60" s="178"/>
      <c r="J60" s="179">
        <f>J88</f>
        <v>0</v>
      </c>
      <c r="K60" s="176"/>
      <c r="L60" s="180"/>
    </row>
    <row r="61" spans="1:47" s="10" customFormat="1" ht="24.95" hidden="1" customHeight="1">
      <c r="B61" s="175"/>
      <c r="C61" s="176"/>
      <c r="D61" s="177" t="s">
        <v>423</v>
      </c>
      <c r="E61" s="178"/>
      <c r="F61" s="178"/>
      <c r="G61" s="178"/>
      <c r="H61" s="178"/>
      <c r="I61" s="178"/>
      <c r="J61" s="179">
        <f>J89</f>
        <v>0</v>
      </c>
      <c r="K61" s="176"/>
      <c r="L61" s="180"/>
    </row>
    <row r="62" spans="1:47" s="10" customFormat="1" ht="24.95" hidden="1" customHeight="1">
      <c r="B62" s="175"/>
      <c r="C62" s="176"/>
      <c r="D62" s="177" t="s">
        <v>424</v>
      </c>
      <c r="E62" s="178"/>
      <c r="F62" s="178"/>
      <c r="G62" s="178"/>
      <c r="H62" s="178"/>
      <c r="I62" s="178"/>
      <c r="J62" s="179">
        <f>J97</f>
        <v>0</v>
      </c>
      <c r="K62" s="176"/>
      <c r="L62" s="180"/>
    </row>
    <row r="63" spans="1:47" s="12" customFormat="1" ht="19.899999999999999" hidden="1" customHeight="1">
      <c r="B63" s="199"/>
      <c r="C63" s="200"/>
      <c r="D63" s="201" t="s">
        <v>425</v>
      </c>
      <c r="E63" s="202"/>
      <c r="F63" s="202"/>
      <c r="G63" s="202"/>
      <c r="H63" s="202"/>
      <c r="I63" s="202"/>
      <c r="J63" s="203">
        <f>J98</f>
        <v>0</v>
      </c>
      <c r="K63" s="200"/>
      <c r="L63" s="204"/>
    </row>
    <row r="64" spans="1:47" s="10" customFormat="1" ht="24.95" hidden="1" customHeight="1">
      <c r="B64" s="175"/>
      <c r="C64" s="176"/>
      <c r="D64" s="177" t="s">
        <v>426</v>
      </c>
      <c r="E64" s="178"/>
      <c r="F64" s="178"/>
      <c r="G64" s="178"/>
      <c r="H64" s="178"/>
      <c r="I64" s="178"/>
      <c r="J64" s="179">
        <f>J106</f>
        <v>0</v>
      </c>
      <c r="K64" s="176"/>
      <c r="L64" s="180"/>
    </row>
    <row r="65" spans="1:31" s="12" customFormat="1" ht="19.899999999999999" hidden="1" customHeight="1">
      <c r="B65" s="199"/>
      <c r="C65" s="200"/>
      <c r="D65" s="201" t="s">
        <v>427</v>
      </c>
      <c r="E65" s="202"/>
      <c r="F65" s="202"/>
      <c r="G65" s="202"/>
      <c r="H65" s="202"/>
      <c r="I65" s="202"/>
      <c r="J65" s="203">
        <f>J107</f>
        <v>0</v>
      </c>
      <c r="K65" s="200"/>
      <c r="L65" s="204"/>
    </row>
    <row r="66" spans="1:31" s="10" customFormat="1" ht="24.95" hidden="1" customHeight="1">
      <c r="B66" s="175"/>
      <c r="C66" s="176"/>
      <c r="D66" s="177" t="s">
        <v>327</v>
      </c>
      <c r="E66" s="178"/>
      <c r="F66" s="178"/>
      <c r="G66" s="178"/>
      <c r="H66" s="178"/>
      <c r="I66" s="178"/>
      <c r="J66" s="179">
        <f>J114</f>
        <v>0</v>
      </c>
      <c r="K66" s="176"/>
      <c r="L66" s="180"/>
    </row>
    <row r="67" spans="1:31" s="10" customFormat="1" ht="24.95" hidden="1" customHeight="1">
      <c r="B67" s="175"/>
      <c r="C67" s="176"/>
      <c r="D67" s="177" t="s">
        <v>328</v>
      </c>
      <c r="E67" s="178"/>
      <c r="F67" s="178"/>
      <c r="G67" s="178"/>
      <c r="H67" s="178"/>
      <c r="I67" s="178"/>
      <c r="J67" s="179">
        <f>J120</f>
        <v>0</v>
      </c>
      <c r="K67" s="176"/>
      <c r="L67" s="180"/>
    </row>
    <row r="68" spans="1:31" s="2" customFormat="1" ht="21.75" hidden="1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31" s="2" customFormat="1" ht="6.95" hidden="1" customHeight="1">
      <c r="A69" s="31"/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ht="11.25" hidden="1"/>
    <row r="71" spans="1:31" ht="11.25" hidden="1"/>
    <row r="72" spans="1:31" ht="11.25" hidden="1"/>
    <row r="73" spans="1:31" s="2" customFormat="1" ht="6.95" customHeight="1">
      <c r="A73" s="31"/>
      <c r="B73" s="46"/>
      <c r="C73" s="47"/>
      <c r="D73" s="47"/>
      <c r="E73" s="47"/>
      <c r="F73" s="47"/>
      <c r="G73" s="47"/>
      <c r="H73" s="47"/>
      <c r="I73" s="47"/>
      <c r="J73" s="47"/>
      <c r="K73" s="47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24.95" customHeight="1">
      <c r="A74" s="31"/>
      <c r="B74" s="32"/>
      <c r="C74" s="20" t="s">
        <v>107</v>
      </c>
      <c r="D74" s="33"/>
      <c r="E74" s="33"/>
      <c r="F74" s="33"/>
      <c r="G74" s="33"/>
      <c r="H74" s="33"/>
      <c r="I74" s="33"/>
      <c r="J74" s="33"/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16</v>
      </c>
      <c r="D76" s="33"/>
      <c r="E76" s="33"/>
      <c r="F76" s="33"/>
      <c r="G76" s="33"/>
      <c r="H76" s="33"/>
      <c r="I76" s="33"/>
      <c r="J76" s="33"/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3"/>
      <c r="D77" s="33"/>
      <c r="E77" s="254" t="str">
        <f>E7</f>
        <v>Oprava osvětlení na trati Přerov - Zábřeh</v>
      </c>
      <c r="F77" s="255"/>
      <c r="G77" s="255"/>
      <c r="H77" s="255"/>
      <c r="I77" s="33"/>
      <c r="J77" s="33"/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12" customHeight="1">
      <c r="A78" s="31"/>
      <c r="B78" s="32"/>
      <c r="C78" s="26" t="s">
        <v>101</v>
      </c>
      <c r="D78" s="33"/>
      <c r="E78" s="33"/>
      <c r="F78" s="33"/>
      <c r="G78" s="33"/>
      <c r="H78" s="33"/>
      <c r="I78" s="33"/>
      <c r="J78" s="33"/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30" customHeight="1">
      <c r="A79" s="31"/>
      <c r="B79" s="32"/>
      <c r="C79" s="33"/>
      <c r="D79" s="33"/>
      <c r="E79" s="207" t="str">
        <f>E9</f>
        <v>SO 03 - Oprava přípojky podchodu žst Štěpánov (databáze ÚOŽI)</v>
      </c>
      <c r="F79" s="256"/>
      <c r="G79" s="256"/>
      <c r="H79" s="256"/>
      <c r="I79" s="33"/>
      <c r="J79" s="33"/>
      <c r="K79" s="33"/>
      <c r="L79" s="10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10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2" customHeight="1">
      <c r="A81" s="31"/>
      <c r="B81" s="32"/>
      <c r="C81" s="26" t="s">
        <v>21</v>
      </c>
      <c r="D81" s="33"/>
      <c r="E81" s="33"/>
      <c r="F81" s="24" t="str">
        <f>F12</f>
        <v xml:space="preserve"> </v>
      </c>
      <c r="G81" s="33"/>
      <c r="H81" s="33"/>
      <c r="I81" s="26" t="s">
        <v>23</v>
      </c>
      <c r="J81" s="56">
        <f>IF(J12="","",J12)</f>
        <v>0</v>
      </c>
      <c r="K81" s="33"/>
      <c r="L81" s="10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6.95" customHeight="1">
      <c r="A82" s="31"/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103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5.2" customHeight="1">
      <c r="A83" s="31"/>
      <c r="B83" s="32"/>
      <c r="C83" s="26" t="s">
        <v>24</v>
      </c>
      <c r="D83" s="33"/>
      <c r="E83" s="33"/>
      <c r="F83" s="24" t="str">
        <f>E15</f>
        <v xml:space="preserve"> </v>
      </c>
      <c r="G83" s="33"/>
      <c r="H83" s="33"/>
      <c r="I83" s="26" t="s">
        <v>29</v>
      </c>
      <c r="J83" s="29" t="str">
        <f>E21</f>
        <v xml:space="preserve"> </v>
      </c>
      <c r="K83" s="33"/>
      <c r="L83" s="103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2" customFormat="1" ht="15.2" customHeight="1">
      <c r="A84" s="31"/>
      <c r="B84" s="32"/>
      <c r="C84" s="26" t="s">
        <v>27</v>
      </c>
      <c r="D84" s="33"/>
      <c r="E84" s="33"/>
      <c r="F84" s="24" t="str">
        <f>IF(E18="","",E18)</f>
        <v>Vyplň údaj</v>
      </c>
      <c r="G84" s="33"/>
      <c r="H84" s="33"/>
      <c r="I84" s="26" t="s">
        <v>31</v>
      </c>
      <c r="J84" s="29" t="str">
        <f>E24</f>
        <v xml:space="preserve"> </v>
      </c>
      <c r="K84" s="33"/>
      <c r="L84" s="103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65" s="2" customFormat="1" ht="10.35" customHeight="1">
      <c r="A85" s="31"/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103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65" s="9" customFormat="1" ht="29.25" customHeight="1">
      <c r="A86" s="131"/>
      <c r="B86" s="132"/>
      <c r="C86" s="133" t="s">
        <v>108</v>
      </c>
      <c r="D86" s="134" t="s">
        <v>53</v>
      </c>
      <c r="E86" s="134" t="s">
        <v>49</v>
      </c>
      <c r="F86" s="134" t="s">
        <v>50</v>
      </c>
      <c r="G86" s="134" t="s">
        <v>109</v>
      </c>
      <c r="H86" s="134" t="s">
        <v>110</v>
      </c>
      <c r="I86" s="134" t="s">
        <v>111</v>
      </c>
      <c r="J86" s="134" t="s">
        <v>105</v>
      </c>
      <c r="K86" s="135" t="s">
        <v>112</v>
      </c>
      <c r="L86" s="136"/>
      <c r="M86" s="65" t="s">
        <v>19</v>
      </c>
      <c r="N86" s="66" t="s">
        <v>38</v>
      </c>
      <c r="O86" s="66" t="s">
        <v>113</v>
      </c>
      <c r="P86" s="66" t="s">
        <v>114</v>
      </c>
      <c r="Q86" s="66" t="s">
        <v>115</v>
      </c>
      <c r="R86" s="66" t="s">
        <v>116</v>
      </c>
      <c r="S86" s="66" t="s">
        <v>117</v>
      </c>
      <c r="T86" s="67" t="s">
        <v>118</v>
      </c>
      <c r="U86" s="131"/>
      <c r="V86" s="131"/>
      <c r="W86" s="131"/>
      <c r="X86" s="131"/>
      <c r="Y86" s="131"/>
      <c r="Z86" s="131"/>
      <c r="AA86" s="131"/>
      <c r="AB86" s="131"/>
      <c r="AC86" s="131"/>
      <c r="AD86" s="131"/>
      <c r="AE86" s="131"/>
    </row>
    <row r="87" spans="1:65" s="2" customFormat="1" ht="22.9" customHeight="1">
      <c r="A87" s="31"/>
      <c r="B87" s="32"/>
      <c r="C87" s="72" t="s">
        <v>119</v>
      </c>
      <c r="D87" s="33"/>
      <c r="E87" s="33"/>
      <c r="F87" s="33"/>
      <c r="G87" s="33"/>
      <c r="H87" s="33"/>
      <c r="I87" s="33"/>
      <c r="J87" s="137">
        <f>BK87</f>
        <v>0</v>
      </c>
      <c r="K87" s="33"/>
      <c r="L87" s="36"/>
      <c r="M87" s="68"/>
      <c r="N87" s="138"/>
      <c r="O87" s="69"/>
      <c r="P87" s="139">
        <f>P88+P89+P97+P106+P114+P120</f>
        <v>0</v>
      </c>
      <c r="Q87" s="69"/>
      <c r="R87" s="139">
        <f>R88+R89+R97+R106+R114+R120</f>
        <v>12.089600000000001</v>
      </c>
      <c r="S87" s="69"/>
      <c r="T87" s="140">
        <f>T88+T89+T97+T106+T114+T120</f>
        <v>7.8000000000000007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4" t="s">
        <v>67</v>
      </c>
      <c r="AU87" s="14" t="s">
        <v>106</v>
      </c>
      <c r="BK87" s="141">
        <f>BK88+BK89+BK97+BK106+BK114+BK120</f>
        <v>0</v>
      </c>
    </row>
    <row r="88" spans="1:65" s="11" customFormat="1" ht="25.9" customHeight="1">
      <c r="B88" s="181"/>
      <c r="C88" s="182"/>
      <c r="D88" s="183" t="s">
        <v>67</v>
      </c>
      <c r="E88" s="184" t="s">
        <v>428</v>
      </c>
      <c r="F88" s="184" t="s">
        <v>429</v>
      </c>
      <c r="G88" s="182"/>
      <c r="H88" s="182"/>
      <c r="I88" s="185"/>
      <c r="J88" s="186">
        <f>BK88</f>
        <v>0</v>
      </c>
      <c r="K88" s="182"/>
      <c r="L88" s="187"/>
      <c r="M88" s="188"/>
      <c r="N88" s="189"/>
      <c r="O88" s="189"/>
      <c r="P88" s="190">
        <v>0</v>
      </c>
      <c r="Q88" s="189"/>
      <c r="R88" s="190">
        <v>0</v>
      </c>
      <c r="S88" s="189"/>
      <c r="T88" s="191">
        <v>0</v>
      </c>
      <c r="AR88" s="192" t="s">
        <v>78</v>
      </c>
      <c r="AT88" s="193" t="s">
        <v>67</v>
      </c>
      <c r="AU88" s="193" t="s">
        <v>68</v>
      </c>
      <c r="AY88" s="192" t="s">
        <v>126</v>
      </c>
      <c r="BK88" s="194">
        <v>0</v>
      </c>
    </row>
    <row r="89" spans="1:65" s="11" customFormat="1" ht="25.9" customHeight="1">
      <c r="B89" s="181"/>
      <c r="C89" s="182"/>
      <c r="D89" s="183" t="s">
        <v>67</v>
      </c>
      <c r="E89" s="184" t="s">
        <v>430</v>
      </c>
      <c r="F89" s="184" t="s">
        <v>431</v>
      </c>
      <c r="G89" s="182"/>
      <c r="H89" s="182"/>
      <c r="I89" s="185"/>
      <c r="J89" s="186">
        <f>BK89</f>
        <v>0</v>
      </c>
      <c r="K89" s="182"/>
      <c r="L89" s="187"/>
      <c r="M89" s="188"/>
      <c r="N89" s="189"/>
      <c r="O89" s="189"/>
      <c r="P89" s="190">
        <f>SUM(P90:P96)</f>
        <v>0</v>
      </c>
      <c r="Q89" s="189"/>
      <c r="R89" s="190">
        <f>SUM(R90:R96)</f>
        <v>0</v>
      </c>
      <c r="S89" s="189"/>
      <c r="T89" s="191">
        <f>SUM(T90:T96)</f>
        <v>0</v>
      </c>
      <c r="AR89" s="192" t="s">
        <v>78</v>
      </c>
      <c r="AT89" s="193" t="s">
        <v>67</v>
      </c>
      <c r="AU89" s="193" t="s">
        <v>68</v>
      </c>
      <c r="AY89" s="192" t="s">
        <v>126</v>
      </c>
      <c r="BK89" s="194">
        <f>SUM(BK90:BK96)</f>
        <v>0</v>
      </c>
    </row>
    <row r="90" spans="1:65" s="2" customFormat="1" ht="33" customHeight="1">
      <c r="A90" s="31"/>
      <c r="B90" s="32"/>
      <c r="C90" s="156" t="s">
        <v>76</v>
      </c>
      <c r="D90" s="156" t="s">
        <v>134</v>
      </c>
      <c r="E90" s="157" t="s">
        <v>403</v>
      </c>
      <c r="F90" s="158" t="s">
        <v>404</v>
      </c>
      <c r="G90" s="159" t="s">
        <v>123</v>
      </c>
      <c r="H90" s="160">
        <v>360</v>
      </c>
      <c r="I90" s="161"/>
      <c r="J90" s="162">
        <f t="shared" ref="J90:J96" si="0">ROUND(I90*H90,2)</f>
        <v>0</v>
      </c>
      <c r="K90" s="158" t="s">
        <v>124</v>
      </c>
      <c r="L90" s="36"/>
      <c r="M90" s="163" t="s">
        <v>19</v>
      </c>
      <c r="N90" s="164" t="s">
        <v>39</v>
      </c>
      <c r="O90" s="61"/>
      <c r="P90" s="152">
        <f t="shared" ref="P90:P96" si="1">O90*H90</f>
        <v>0</v>
      </c>
      <c r="Q90" s="152">
        <v>0</v>
      </c>
      <c r="R90" s="152">
        <f t="shared" ref="R90:R96" si="2">Q90*H90</f>
        <v>0</v>
      </c>
      <c r="S90" s="152">
        <v>0</v>
      </c>
      <c r="T90" s="153">
        <f t="shared" ref="T90:T96" si="3"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54" t="s">
        <v>432</v>
      </c>
      <c r="AT90" s="154" t="s">
        <v>134</v>
      </c>
      <c r="AU90" s="154" t="s">
        <v>76</v>
      </c>
      <c r="AY90" s="14" t="s">
        <v>126</v>
      </c>
      <c r="BE90" s="155">
        <f t="shared" ref="BE90:BE96" si="4">IF(N90="základní",J90,0)</f>
        <v>0</v>
      </c>
      <c r="BF90" s="155">
        <f t="shared" ref="BF90:BF96" si="5">IF(N90="snížená",J90,0)</f>
        <v>0</v>
      </c>
      <c r="BG90" s="155">
        <f t="shared" ref="BG90:BG96" si="6">IF(N90="zákl. přenesená",J90,0)</f>
        <v>0</v>
      </c>
      <c r="BH90" s="155">
        <f t="shared" ref="BH90:BH96" si="7">IF(N90="sníž. přenesená",J90,0)</f>
        <v>0</v>
      </c>
      <c r="BI90" s="155">
        <f t="shared" ref="BI90:BI96" si="8">IF(N90="nulová",J90,0)</f>
        <v>0</v>
      </c>
      <c r="BJ90" s="14" t="s">
        <v>76</v>
      </c>
      <c r="BK90" s="155">
        <f t="shared" ref="BK90:BK96" si="9">ROUND(I90*H90,2)</f>
        <v>0</v>
      </c>
      <c r="BL90" s="14" t="s">
        <v>432</v>
      </c>
      <c r="BM90" s="154" t="s">
        <v>433</v>
      </c>
    </row>
    <row r="91" spans="1:65" s="2" customFormat="1" ht="24">
      <c r="A91" s="31"/>
      <c r="B91" s="32"/>
      <c r="C91" s="142" t="s">
        <v>78</v>
      </c>
      <c r="D91" s="142" t="s">
        <v>120</v>
      </c>
      <c r="E91" s="143" t="s">
        <v>434</v>
      </c>
      <c r="F91" s="144" t="s">
        <v>435</v>
      </c>
      <c r="G91" s="145" t="s">
        <v>123</v>
      </c>
      <c r="H91" s="146">
        <v>360</v>
      </c>
      <c r="I91" s="147"/>
      <c r="J91" s="148">
        <f t="shared" si="0"/>
        <v>0</v>
      </c>
      <c r="K91" s="144" t="s">
        <v>124</v>
      </c>
      <c r="L91" s="149"/>
      <c r="M91" s="150" t="s">
        <v>19</v>
      </c>
      <c r="N91" s="151" t="s">
        <v>39</v>
      </c>
      <c r="O91" s="61"/>
      <c r="P91" s="152">
        <f t="shared" si="1"/>
        <v>0</v>
      </c>
      <c r="Q91" s="152">
        <v>0</v>
      </c>
      <c r="R91" s="152">
        <f t="shared" si="2"/>
        <v>0</v>
      </c>
      <c r="S91" s="152">
        <v>0</v>
      </c>
      <c r="T91" s="153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54" t="s">
        <v>125</v>
      </c>
      <c r="AT91" s="154" t="s">
        <v>120</v>
      </c>
      <c r="AU91" s="154" t="s">
        <v>76</v>
      </c>
      <c r="AY91" s="14" t="s">
        <v>126</v>
      </c>
      <c r="BE91" s="155">
        <f t="shared" si="4"/>
        <v>0</v>
      </c>
      <c r="BF91" s="155">
        <f t="shared" si="5"/>
        <v>0</v>
      </c>
      <c r="BG91" s="155">
        <f t="shared" si="6"/>
        <v>0</v>
      </c>
      <c r="BH91" s="155">
        <f t="shared" si="7"/>
        <v>0</v>
      </c>
      <c r="BI91" s="155">
        <f t="shared" si="8"/>
        <v>0</v>
      </c>
      <c r="BJ91" s="14" t="s">
        <v>76</v>
      </c>
      <c r="BK91" s="155">
        <f t="shared" si="9"/>
        <v>0</v>
      </c>
      <c r="BL91" s="14" t="s">
        <v>127</v>
      </c>
      <c r="BM91" s="154" t="s">
        <v>436</v>
      </c>
    </row>
    <row r="92" spans="1:65" s="2" customFormat="1" ht="78" customHeight="1">
      <c r="A92" s="31"/>
      <c r="B92" s="32"/>
      <c r="C92" s="156" t="s">
        <v>133</v>
      </c>
      <c r="D92" s="156" t="s">
        <v>134</v>
      </c>
      <c r="E92" s="157" t="s">
        <v>437</v>
      </c>
      <c r="F92" s="158" t="s">
        <v>438</v>
      </c>
      <c r="G92" s="159" t="s">
        <v>131</v>
      </c>
      <c r="H92" s="160">
        <v>4</v>
      </c>
      <c r="I92" s="161"/>
      <c r="J92" s="162">
        <f t="shared" si="0"/>
        <v>0</v>
      </c>
      <c r="K92" s="158" t="s">
        <v>124</v>
      </c>
      <c r="L92" s="36"/>
      <c r="M92" s="163" t="s">
        <v>19</v>
      </c>
      <c r="N92" s="164" t="s">
        <v>39</v>
      </c>
      <c r="O92" s="61"/>
      <c r="P92" s="152">
        <f t="shared" si="1"/>
        <v>0</v>
      </c>
      <c r="Q92" s="152">
        <v>0</v>
      </c>
      <c r="R92" s="152">
        <f t="shared" si="2"/>
        <v>0</v>
      </c>
      <c r="S92" s="152">
        <v>0</v>
      </c>
      <c r="T92" s="153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54" t="s">
        <v>432</v>
      </c>
      <c r="AT92" s="154" t="s">
        <v>134</v>
      </c>
      <c r="AU92" s="154" t="s">
        <v>76</v>
      </c>
      <c r="AY92" s="14" t="s">
        <v>126</v>
      </c>
      <c r="BE92" s="155">
        <f t="shared" si="4"/>
        <v>0</v>
      </c>
      <c r="BF92" s="155">
        <f t="shared" si="5"/>
        <v>0</v>
      </c>
      <c r="BG92" s="155">
        <f t="shared" si="6"/>
        <v>0</v>
      </c>
      <c r="BH92" s="155">
        <f t="shared" si="7"/>
        <v>0</v>
      </c>
      <c r="BI92" s="155">
        <f t="shared" si="8"/>
        <v>0</v>
      </c>
      <c r="BJ92" s="14" t="s">
        <v>76</v>
      </c>
      <c r="BK92" s="155">
        <f t="shared" si="9"/>
        <v>0</v>
      </c>
      <c r="BL92" s="14" t="s">
        <v>432</v>
      </c>
      <c r="BM92" s="154" t="s">
        <v>439</v>
      </c>
    </row>
    <row r="93" spans="1:65" s="2" customFormat="1" ht="66.75" customHeight="1">
      <c r="A93" s="31"/>
      <c r="B93" s="32"/>
      <c r="C93" s="156" t="s">
        <v>127</v>
      </c>
      <c r="D93" s="156" t="s">
        <v>134</v>
      </c>
      <c r="E93" s="157" t="s">
        <v>440</v>
      </c>
      <c r="F93" s="158" t="s">
        <v>441</v>
      </c>
      <c r="G93" s="159" t="s">
        <v>123</v>
      </c>
      <c r="H93" s="160">
        <v>140</v>
      </c>
      <c r="I93" s="161"/>
      <c r="J93" s="162">
        <f t="shared" si="0"/>
        <v>0</v>
      </c>
      <c r="K93" s="158" t="s">
        <v>124</v>
      </c>
      <c r="L93" s="36"/>
      <c r="M93" s="163" t="s">
        <v>19</v>
      </c>
      <c r="N93" s="164" t="s">
        <v>39</v>
      </c>
      <c r="O93" s="61"/>
      <c r="P93" s="152">
        <f t="shared" si="1"/>
        <v>0</v>
      </c>
      <c r="Q93" s="152">
        <v>0</v>
      </c>
      <c r="R93" s="152">
        <f t="shared" si="2"/>
        <v>0</v>
      </c>
      <c r="S93" s="152">
        <v>0</v>
      </c>
      <c r="T93" s="153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54" t="s">
        <v>432</v>
      </c>
      <c r="AT93" s="154" t="s">
        <v>134</v>
      </c>
      <c r="AU93" s="154" t="s">
        <v>76</v>
      </c>
      <c r="AY93" s="14" t="s">
        <v>126</v>
      </c>
      <c r="BE93" s="155">
        <f t="shared" si="4"/>
        <v>0</v>
      </c>
      <c r="BF93" s="155">
        <f t="shared" si="5"/>
        <v>0</v>
      </c>
      <c r="BG93" s="155">
        <f t="shared" si="6"/>
        <v>0</v>
      </c>
      <c r="BH93" s="155">
        <f t="shared" si="7"/>
        <v>0</v>
      </c>
      <c r="BI93" s="155">
        <f t="shared" si="8"/>
        <v>0</v>
      </c>
      <c r="BJ93" s="14" t="s">
        <v>76</v>
      </c>
      <c r="BK93" s="155">
        <f t="shared" si="9"/>
        <v>0</v>
      </c>
      <c r="BL93" s="14" t="s">
        <v>432</v>
      </c>
      <c r="BM93" s="154" t="s">
        <v>442</v>
      </c>
    </row>
    <row r="94" spans="1:65" s="2" customFormat="1" ht="24">
      <c r="A94" s="31"/>
      <c r="B94" s="32"/>
      <c r="C94" s="142" t="s">
        <v>142</v>
      </c>
      <c r="D94" s="142" t="s">
        <v>120</v>
      </c>
      <c r="E94" s="143" t="s">
        <v>443</v>
      </c>
      <c r="F94" s="144" t="s">
        <v>444</v>
      </c>
      <c r="G94" s="145" t="s">
        <v>123</v>
      </c>
      <c r="H94" s="146">
        <v>140</v>
      </c>
      <c r="I94" s="147"/>
      <c r="J94" s="148">
        <f t="shared" si="0"/>
        <v>0</v>
      </c>
      <c r="K94" s="144" t="s">
        <v>124</v>
      </c>
      <c r="L94" s="149"/>
      <c r="M94" s="150" t="s">
        <v>19</v>
      </c>
      <c r="N94" s="151" t="s">
        <v>39</v>
      </c>
      <c r="O94" s="61"/>
      <c r="P94" s="152">
        <f t="shared" si="1"/>
        <v>0</v>
      </c>
      <c r="Q94" s="152">
        <v>0</v>
      </c>
      <c r="R94" s="152">
        <f t="shared" si="2"/>
        <v>0</v>
      </c>
      <c r="S94" s="152">
        <v>0</v>
      </c>
      <c r="T94" s="153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54" t="s">
        <v>125</v>
      </c>
      <c r="AT94" s="154" t="s">
        <v>120</v>
      </c>
      <c r="AU94" s="154" t="s">
        <v>76</v>
      </c>
      <c r="AY94" s="14" t="s">
        <v>126</v>
      </c>
      <c r="BE94" s="155">
        <f t="shared" si="4"/>
        <v>0</v>
      </c>
      <c r="BF94" s="155">
        <f t="shared" si="5"/>
        <v>0</v>
      </c>
      <c r="BG94" s="155">
        <f t="shared" si="6"/>
        <v>0</v>
      </c>
      <c r="BH94" s="155">
        <f t="shared" si="7"/>
        <v>0</v>
      </c>
      <c r="BI94" s="155">
        <f t="shared" si="8"/>
        <v>0</v>
      </c>
      <c r="BJ94" s="14" t="s">
        <v>76</v>
      </c>
      <c r="BK94" s="155">
        <f t="shared" si="9"/>
        <v>0</v>
      </c>
      <c r="BL94" s="14" t="s">
        <v>127</v>
      </c>
      <c r="BM94" s="154" t="s">
        <v>445</v>
      </c>
    </row>
    <row r="95" spans="1:65" s="2" customFormat="1" ht="36">
      <c r="A95" s="31"/>
      <c r="B95" s="32"/>
      <c r="C95" s="156" t="s">
        <v>146</v>
      </c>
      <c r="D95" s="156" t="s">
        <v>134</v>
      </c>
      <c r="E95" s="157" t="s">
        <v>446</v>
      </c>
      <c r="F95" s="158" t="s">
        <v>447</v>
      </c>
      <c r="G95" s="159" t="s">
        <v>131</v>
      </c>
      <c r="H95" s="160">
        <v>2</v>
      </c>
      <c r="I95" s="161"/>
      <c r="J95" s="162">
        <f t="shared" si="0"/>
        <v>0</v>
      </c>
      <c r="K95" s="158" t="s">
        <v>124</v>
      </c>
      <c r="L95" s="36"/>
      <c r="M95" s="163" t="s">
        <v>19</v>
      </c>
      <c r="N95" s="164" t="s">
        <v>39</v>
      </c>
      <c r="O95" s="61"/>
      <c r="P95" s="152">
        <f t="shared" si="1"/>
        <v>0</v>
      </c>
      <c r="Q95" s="152">
        <v>0</v>
      </c>
      <c r="R95" s="152">
        <f t="shared" si="2"/>
        <v>0</v>
      </c>
      <c r="S95" s="152">
        <v>0</v>
      </c>
      <c r="T95" s="153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54" t="s">
        <v>432</v>
      </c>
      <c r="AT95" s="154" t="s">
        <v>134</v>
      </c>
      <c r="AU95" s="154" t="s">
        <v>76</v>
      </c>
      <c r="AY95" s="14" t="s">
        <v>126</v>
      </c>
      <c r="BE95" s="155">
        <f t="shared" si="4"/>
        <v>0</v>
      </c>
      <c r="BF95" s="155">
        <f t="shared" si="5"/>
        <v>0</v>
      </c>
      <c r="BG95" s="155">
        <f t="shared" si="6"/>
        <v>0</v>
      </c>
      <c r="BH95" s="155">
        <f t="shared" si="7"/>
        <v>0</v>
      </c>
      <c r="BI95" s="155">
        <f t="shared" si="8"/>
        <v>0</v>
      </c>
      <c r="BJ95" s="14" t="s">
        <v>76</v>
      </c>
      <c r="BK95" s="155">
        <f t="shared" si="9"/>
        <v>0</v>
      </c>
      <c r="BL95" s="14" t="s">
        <v>432</v>
      </c>
      <c r="BM95" s="154" t="s">
        <v>448</v>
      </c>
    </row>
    <row r="96" spans="1:65" s="2" customFormat="1" ht="33" customHeight="1">
      <c r="A96" s="31"/>
      <c r="B96" s="32"/>
      <c r="C96" s="142" t="s">
        <v>150</v>
      </c>
      <c r="D96" s="142" t="s">
        <v>120</v>
      </c>
      <c r="E96" s="143" t="s">
        <v>385</v>
      </c>
      <c r="F96" s="144" t="s">
        <v>386</v>
      </c>
      <c r="G96" s="145" t="s">
        <v>131</v>
      </c>
      <c r="H96" s="146">
        <v>2</v>
      </c>
      <c r="I96" s="147"/>
      <c r="J96" s="148">
        <f t="shared" si="0"/>
        <v>0</v>
      </c>
      <c r="K96" s="144" t="s">
        <v>124</v>
      </c>
      <c r="L96" s="149"/>
      <c r="M96" s="150" t="s">
        <v>19</v>
      </c>
      <c r="N96" s="151" t="s">
        <v>39</v>
      </c>
      <c r="O96" s="61"/>
      <c r="P96" s="152">
        <f t="shared" si="1"/>
        <v>0</v>
      </c>
      <c r="Q96" s="152">
        <v>0</v>
      </c>
      <c r="R96" s="152">
        <f t="shared" si="2"/>
        <v>0</v>
      </c>
      <c r="S96" s="152">
        <v>0</v>
      </c>
      <c r="T96" s="153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54" t="s">
        <v>125</v>
      </c>
      <c r="AT96" s="154" t="s">
        <v>120</v>
      </c>
      <c r="AU96" s="154" t="s">
        <v>76</v>
      </c>
      <c r="AY96" s="14" t="s">
        <v>126</v>
      </c>
      <c r="BE96" s="155">
        <f t="shared" si="4"/>
        <v>0</v>
      </c>
      <c r="BF96" s="155">
        <f t="shared" si="5"/>
        <v>0</v>
      </c>
      <c r="BG96" s="155">
        <f t="shared" si="6"/>
        <v>0</v>
      </c>
      <c r="BH96" s="155">
        <f t="shared" si="7"/>
        <v>0</v>
      </c>
      <c r="BI96" s="155">
        <f t="shared" si="8"/>
        <v>0</v>
      </c>
      <c r="BJ96" s="14" t="s">
        <v>76</v>
      </c>
      <c r="BK96" s="155">
        <f t="shared" si="9"/>
        <v>0</v>
      </c>
      <c r="BL96" s="14" t="s">
        <v>127</v>
      </c>
      <c r="BM96" s="154" t="s">
        <v>449</v>
      </c>
    </row>
    <row r="97" spans="1:65" s="11" customFormat="1" ht="25.9" customHeight="1">
      <c r="B97" s="181"/>
      <c r="C97" s="182"/>
      <c r="D97" s="183" t="s">
        <v>67</v>
      </c>
      <c r="E97" s="184" t="s">
        <v>450</v>
      </c>
      <c r="F97" s="184" t="s">
        <v>451</v>
      </c>
      <c r="G97" s="182"/>
      <c r="H97" s="182"/>
      <c r="I97" s="185"/>
      <c r="J97" s="186">
        <f>BK97</f>
        <v>0</v>
      </c>
      <c r="K97" s="182"/>
      <c r="L97" s="187"/>
      <c r="M97" s="188"/>
      <c r="N97" s="189"/>
      <c r="O97" s="189"/>
      <c r="P97" s="190">
        <f>P98</f>
        <v>0</v>
      </c>
      <c r="Q97" s="189"/>
      <c r="R97" s="190">
        <f>R98</f>
        <v>0</v>
      </c>
      <c r="S97" s="189"/>
      <c r="T97" s="191">
        <f>T98</f>
        <v>0</v>
      </c>
      <c r="AR97" s="192" t="s">
        <v>76</v>
      </c>
      <c r="AT97" s="193" t="s">
        <v>67</v>
      </c>
      <c r="AU97" s="193" t="s">
        <v>68</v>
      </c>
      <c r="AY97" s="192" t="s">
        <v>126</v>
      </c>
      <c r="BK97" s="194">
        <f>BK98</f>
        <v>0</v>
      </c>
    </row>
    <row r="98" spans="1:65" s="11" customFormat="1" ht="22.9" customHeight="1">
      <c r="B98" s="181"/>
      <c r="C98" s="182"/>
      <c r="D98" s="183" t="s">
        <v>67</v>
      </c>
      <c r="E98" s="205" t="s">
        <v>76</v>
      </c>
      <c r="F98" s="205" t="s">
        <v>452</v>
      </c>
      <c r="G98" s="182"/>
      <c r="H98" s="182"/>
      <c r="I98" s="185"/>
      <c r="J98" s="206">
        <f>BK98</f>
        <v>0</v>
      </c>
      <c r="K98" s="182"/>
      <c r="L98" s="187"/>
      <c r="M98" s="188"/>
      <c r="N98" s="189"/>
      <c r="O98" s="189"/>
      <c r="P98" s="190">
        <f>SUM(P99:P105)</f>
        <v>0</v>
      </c>
      <c r="Q98" s="189"/>
      <c r="R98" s="190">
        <f>SUM(R99:R105)</f>
        <v>0</v>
      </c>
      <c r="S98" s="189"/>
      <c r="T98" s="191">
        <f>SUM(T99:T105)</f>
        <v>0</v>
      </c>
      <c r="AR98" s="192" t="s">
        <v>76</v>
      </c>
      <c r="AT98" s="193" t="s">
        <v>67</v>
      </c>
      <c r="AU98" s="193" t="s">
        <v>76</v>
      </c>
      <c r="AY98" s="192" t="s">
        <v>126</v>
      </c>
      <c r="BK98" s="194">
        <f>SUM(BK99:BK105)</f>
        <v>0</v>
      </c>
    </row>
    <row r="99" spans="1:65" s="2" customFormat="1" ht="24">
      <c r="A99" s="31"/>
      <c r="B99" s="32"/>
      <c r="C99" s="156" t="s">
        <v>125</v>
      </c>
      <c r="D99" s="156" t="s">
        <v>134</v>
      </c>
      <c r="E99" s="157" t="s">
        <v>453</v>
      </c>
      <c r="F99" s="158" t="s">
        <v>454</v>
      </c>
      <c r="G99" s="159" t="s">
        <v>123</v>
      </c>
      <c r="H99" s="160">
        <v>135</v>
      </c>
      <c r="I99" s="161"/>
      <c r="J99" s="162">
        <f t="shared" ref="J99:J105" si="10">ROUND(I99*H99,2)</f>
        <v>0</v>
      </c>
      <c r="K99" s="158" t="s">
        <v>455</v>
      </c>
      <c r="L99" s="36"/>
      <c r="M99" s="163" t="s">
        <v>19</v>
      </c>
      <c r="N99" s="164" t="s">
        <v>39</v>
      </c>
      <c r="O99" s="61"/>
      <c r="P99" s="152">
        <f t="shared" ref="P99:P105" si="11">O99*H99</f>
        <v>0</v>
      </c>
      <c r="Q99" s="152">
        <v>0</v>
      </c>
      <c r="R99" s="152">
        <f t="shared" ref="R99:R105" si="12">Q99*H99</f>
        <v>0</v>
      </c>
      <c r="S99" s="152">
        <v>0</v>
      </c>
      <c r="T99" s="153">
        <f t="shared" ref="T99:T105" si="13">S99*H99</f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54" t="s">
        <v>127</v>
      </c>
      <c r="AT99" s="154" t="s">
        <v>134</v>
      </c>
      <c r="AU99" s="154" t="s">
        <v>78</v>
      </c>
      <c r="AY99" s="14" t="s">
        <v>126</v>
      </c>
      <c r="BE99" s="155">
        <f t="shared" ref="BE99:BE105" si="14">IF(N99="základní",J99,0)</f>
        <v>0</v>
      </c>
      <c r="BF99" s="155">
        <f t="shared" ref="BF99:BF105" si="15">IF(N99="snížená",J99,0)</f>
        <v>0</v>
      </c>
      <c r="BG99" s="155">
        <f t="shared" ref="BG99:BG105" si="16">IF(N99="zákl. přenesená",J99,0)</f>
        <v>0</v>
      </c>
      <c r="BH99" s="155">
        <f t="shared" ref="BH99:BH105" si="17">IF(N99="sníž. přenesená",J99,0)</f>
        <v>0</v>
      </c>
      <c r="BI99" s="155">
        <f t="shared" ref="BI99:BI105" si="18">IF(N99="nulová",J99,0)</f>
        <v>0</v>
      </c>
      <c r="BJ99" s="14" t="s">
        <v>76</v>
      </c>
      <c r="BK99" s="155">
        <f t="shared" ref="BK99:BK105" si="19">ROUND(I99*H99,2)</f>
        <v>0</v>
      </c>
      <c r="BL99" s="14" t="s">
        <v>127</v>
      </c>
      <c r="BM99" s="154" t="s">
        <v>456</v>
      </c>
    </row>
    <row r="100" spans="1:65" s="2" customFormat="1" ht="24">
      <c r="A100" s="31"/>
      <c r="B100" s="32"/>
      <c r="C100" s="156" t="s">
        <v>159</v>
      </c>
      <c r="D100" s="156" t="s">
        <v>134</v>
      </c>
      <c r="E100" s="157" t="s">
        <v>457</v>
      </c>
      <c r="F100" s="158" t="s">
        <v>458</v>
      </c>
      <c r="G100" s="159" t="s">
        <v>123</v>
      </c>
      <c r="H100" s="160">
        <v>135</v>
      </c>
      <c r="I100" s="161"/>
      <c r="J100" s="162">
        <f t="shared" si="10"/>
        <v>0</v>
      </c>
      <c r="K100" s="158" t="s">
        <v>455</v>
      </c>
      <c r="L100" s="36"/>
      <c r="M100" s="163" t="s">
        <v>19</v>
      </c>
      <c r="N100" s="164" t="s">
        <v>39</v>
      </c>
      <c r="O100" s="61"/>
      <c r="P100" s="152">
        <f t="shared" si="11"/>
        <v>0</v>
      </c>
      <c r="Q100" s="152">
        <v>0</v>
      </c>
      <c r="R100" s="152">
        <f t="shared" si="12"/>
        <v>0</v>
      </c>
      <c r="S100" s="152">
        <v>0</v>
      </c>
      <c r="T100" s="153">
        <f t="shared" si="13"/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54" t="s">
        <v>127</v>
      </c>
      <c r="AT100" s="154" t="s">
        <v>134</v>
      </c>
      <c r="AU100" s="154" t="s">
        <v>78</v>
      </c>
      <c r="AY100" s="14" t="s">
        <v>126</v>
      </c>
      <c r="BE100" s="155">
        <f t="shared" si="14"/>
        <v>0</v>
      </c>
      <c r="BF100" s="155">
        <f t="shared" si="15"/>
        <v>0</v>
      </c>
      <c r="BG100" s="155">
        <f t="shared" si="16"/>
        <v>0</v>
      </c>
      <c r="BH100" s="155">
        <f t="shared" si="17"/>
        <v>0</v>
      </c>
      <c r="BI100" s="155">
        <f t="shared" si="18"/>
        <v>0</v>
      </c>
      <c r="BJ100" s="14" t="s">
        <v>76</v>
      </c>
      <c r="BK100" s="155">
        <f t="shared" si="19"/>
        <v>0</v>
      </c>
      <c r="BL100" s="14" t="s">
        <v>127</v>
      </c>
      <c r="BM100" s="154" t="s">
        <v>459</v>
      </c>
    </row>
    <row r="101" spans="1:65" s="2" customFormat="1" ht="24">
      <c r="A101" s="31"/>
      <c r="B101" s="32"/>
      <c r="C101" s="156" t="s">
        <v>163</v>
      </c>
      <c r="D101" s="156" t="s">
        <v>134</v>
      </c>
      <c r="E101" s="157" t="s">
        <v>460</v>
      </c>
      <c r="F101" s="158" t="s">
        <v>461</v>
      </c>
      <c r="G101" s="159" t="s">
        <v>123</v>
      </c>
      <c r="H101" s="160">
        <v>135</v>
      </c>
      <c r="I101" s="161"/>
      <c r="J101" s="162">
        <f t="shared" si="10"/>
        <v>0</v>
      </c>
      <c r="K101" s="158" t="s">
        <v>455</v>
      </c>
      <c r="L101" s="36"/>
      <c r="M101" s="163" t="s">
        <v>19</v>
      </c>
      <c r="N101" s="164" t="s">
        <v>39</v>
      </c>
      <c r="O101" s="61"/>
      <c r="P101" s="152">
        <f t="shared" si="11"/>
        <v>0</v>
      </c>
      <c r="Q101" s="152">
        <v>0</v>
      </c>
      <c r="R101" s="152">
        <f t="shared" si="12"/>
        <v>0</v>
      </c>
      <c r="S101" s="152">
        <v>0</v>
      </c>
      <c r="T101" s="153">
        <f t="shared" si="13"/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54" t="s">
        <v>127</v>
      </c>
      <c r="AT101" s="154" t="s">
        <v>134</v>
      </c>
      <c r="AU101" s="154" t="s">
        <v>78</v>
      </c>
      <c r="AY101" s="14" t="s">
        <v>126</v>
      </c>
      <c r="BE101" s="155">
        <f t="shared" si="14"/>
        <v>0</v>
      </c>
      <c r="BF101" s="155">
        <f t="shared" si="15"/>
        <v>0</v>
      </c>
      <c r="BG101" s="155">
        <f t="shared" si="16"/>
        <v>0</v>
      </c>
      <c r="BH101" s="155">
        <f t="shared" si="17"/>
        <v>0</v>
      </c>
      <c r="BI101" s="155">
        <f t="shared" si="18"/>
        <v>0</v>
      </c>
      <c r="BJ101" s="14" t="s">
        <v>76</v>
      </c>
      <c r="BK101" s="155">
        <f t="shared" si="19"/>
        <v>0</v>
      </c>
      <c r="BL101" s="14" t="s">
        <v>127</v>
      </c>
      <c r="BM101" s="154" t="s">
        <v>462</v>
      </c>
    </row>
    <row r="102" spans="1:65" s="2" customFormat="1" ht="21.75" customHeight="1">
      <c r="A102" s="31"/>
      <c r="B102" s="32"/>
      <c r="C102" s="156" t="s">
        <v>167</v>
      </c>
      <c r="D102" s="156" t="s">
        <v>134</v>
      </c>
      <c r="E102" s="157" t="s">
        <v>463</v>
      </c>
      <c r="F102" s="158" t="s">
        <v>464</v>
      </c>
      <c r="G102" s="159" t="s">
        <v>123</v>
      </c>
      <c r="H102" s="160">
        <v>135</v>
      </c>
      <c r="I102" s="161"/>
      <c r="J102" s="162">
        <f t="shared" si="10"/>
        <v>0</v>
      </c>
      <c r="K102" s="158" t="s">
        <v>455</v>
      </c>
      <c r="L102" s="36"/>
      <c r="M102" s="163" t="s">
        <v>19</v>
      </c>
      <c r="N102" s="164" t="s">
        <v>39</v>
      </c>
      <c r="O102" s="61"/>
      <c r="P102" s="152">
        <f t="shared" si="11"/>
        <v>0</v>
      </c>
      <c r="Q102" s="152">
        <v>0</v>
      </c>
      <c r="R102" s="152">
        <f t="shared" si="12"/>
        <v>0</v>
      </c>
      <c r="S102" s="152">
        <v>0</v>
      </c>
      <c r="T102" s="153">
        <f t="shared" si="13"/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54" t="s">
        <v>127</v>
      </c>
      <c r="AT102" s="154" t="s">
        <v>134</v>
      </c>
      <c r="AU102" s="154" t="s">
        <v>78</v>
      </c>
      <c r="AY102" s="14" t="s">
        <v>126</v>
      </c>
      <c r="BE102" s="155">
        <f t="shared" si="14"/>
        <v>0</v>
      </c>
      <c r="BF102" s="155">
        <f t="shared" si="15"/>
        <v>0</v>
      </c>
      <c r="BG102" s="155">
        <f t="shared" si="16"/>
        <v>0</v>
      </c>
      <c r="BH102" s="155">
        <f t="shared" si="17"/>
        <v>0</v>
      </c>
      <c r="BI102" s="155">
        <f t="shared" si="18"/>
        <v>0</v>
      </c>
      <c r="BJ102" s="14" t="s">
        <v>76</v>
      </c>
      <c r="BK102" s="155">
        <f t="shared" si="19"/>
        <v>0</v>
      </c>
      <c r="BL102" s="14" t="s">
        <v>127</v>
      </c>
      <c r="BM102" s="154" t="s">
        <v>465</v>
      </c>
    </row>
    <row r="103" spans="1:65" s="2" customFormat="1" ht="33" customHeight="1">
      <c r="A103" s="31"/>
      <c r="B103" s="32"/>
      <c r="C103" s="142" t="s">
        <v>171</v>
      </c>
      <c r="D103" s="142" t="s">
        <v>120</v>
      </c>
      <c r="E103" s="143" t="s">
        <v>466</v>
      </c>
      <c r="F103" s="144" t="s">
        <v>467</v>
      </c>
      <c r="G103" s="145" t="s">
        <v>123</v>
      </c>
      <c r="H103" s="146">
        <v>135</v>
      </c>
      <c r="I103" s="147"/>
      <c r="J103" s="148">
        <f t="shared" si="10"/>
        <v>0</v>
      </c>
      <c r="K103" s="144" t="s">
        <v>455</v>
      </c>
      <c r="L103" s="149"/>
      <c r="M103" s="150" t="s">
        <v>19</v>
      </c>
      <c r="N103" s="151" t="s">
        <v>39</v>
      </c>
      <c r="O103" s="61"/>
      <c r="P103" s="152">
        <f t="shared" si="11"/>
        <v>0</v>
      </c>
      <c r="Q103" s="152">
        <v>0</v>
      </c>
      <c r="R103" s="152">
        <f t="shared" si="12"/>
        <v>0</v>
      </c>
      <c r="S103" s="152">
        <v>0</v>
      </c>
      <c r="T103" s="153">
        <f t="shared" si="13"/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54" t="s">
        <v>432</v>
      </c>
      <c r="AT103" s="154" t="s">
        <v>120</v>
      </c>
      <c r="AU103" s="154" t="s">
        <v>78</v>
      </c>
      <c r="AY103" s="14" t="s">
        <v>126</v>
      </c>
      <c r="BE103" s="155">
        <f t="shared" si="14"/>
        <v>0</v>
      </c>
      <c r="BF103" s="155">
        <f t="shared" si="15"/>
        <v>0</v>
      </c>
      <c r="BG103" s="155">
        <f t="shared" si="16"/>
        <v>0</v>
      </c>
      <c r="BH103" s="155">
        <f t="shared" si="17"/>
        <v>0</v>
      </c>
      <c r="BI103" s="155">
        <f t="shared" si="18"/>
        <v>0</v>
      </c>
      <c r="BJ103" s="14" t="s">
        <v>76</v>
      </c>
      <c r="BK103" s="155">
        <f t="shared" si="19"/>
        <v>0</v>
      </c>
      <c r="BL103" s="14" t="s">
        <v>432</v>
      </c>
      <c r="BM103" s="154" t="s">
        <v>468</v>
      </c>
    </row>
    <row r="104" spans="1:65" s="2" customFormat="1" ht="21.75" customHeight="1">
      <c r="A104" s="31"/>
      <c r="B104" s="32"/>
      <c r="C104" s="156" t="s">
        <v>175</v>
      </c>
      <c r="D104" s="156" t="s">
        <v>134</v>
      </c>
      <c r="E104" s="157" t="s">
        <v>469</v>
      </c>
      <c r="F104" s="158" t="s">
        <v>470</v>
      </c>
      <c r="G104" s="159" t="s">
        <v>123</v>
      </c>
      <c r="H104" s="160">
        <v>135</v>
      </c>
      <c r="I104" s="161"/>
      <c r="J104" s="162">
        <f t="shared" si="10"/>
        <v>0</v>
      </c>
      <c r="K104" s="158" t="s">
        <v>455</v>
      </c>
      <c r="L104" s="36"/>
      <c r="M104" s="163" t="s">
        <v>19</v>
      </c>
      <c r="N104" s="164" t="s">
        <v>39</v>
      </c>
      <c r="O104" s="61"/>
      <c r="P104" s="152">
        <f t="shared" si="11"/>
        <v>0</v>
      </c>
      <c r="Q104" s="152">
        <v>0</v>
      </c>
      <c r="R104" s="152">
        <f t="shared" si="12"/>
        <v>0</v>
      </c>
      <c r="S104" s="152">
        <v>0</v>
      </c>
      <c r="T104" s="153">
        <f t="shared" si="13"/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54" t="s">
        <v>127</v>
      </c>
      <c r="AT104" s="154" t="s">
        <v>134</v>
      </c>
      <c r="AU104" s="154" t="s">
        <v>78</v>
      </c>
      <c r="AY104" s="14" t="s">
        <v>126</v>
      </c>
      <c r="BE104" s="155">
        <f t="shared" si="14"/>
        <v>0</v>
      </c>
      <c r="BF104" s="155">
        <f t="shared" si="15"/>
        <v>0</v>
      </c>
      <c r="BG104" s="155">
        <f t="shared" si="16"/>
        <v>0</v>
      </c>
      <c r="BH104" s="155">
        <f t="shared" si="17"/>
        <v>0</v>
      </c>
      <c r="BI104" s="155">
        <f t="shared" si="18"/>
        <v>0</v>
      </c>
      <c r="BJ104" s="14" t="s">
        <v>76</v>
      </c>
      <c r="BK104" s="155">
        <f t="shared" si="19"/>
        <v>0</v>
      </c>
      <c r="BL104" s="14" t="s">
        <v>127</v>
      </c>
      <c r="BM104" s="154" t="s">
        <v>471</v>
      </c>
    </row>
    <row r="105" spans="1:65" s="2" customFormat="1" ht="21.75" customHeight="1">
      <c r="A105" s="31"/>
      <c r="B105" s="32"/>
      <c r="C105" s="156" t="s">
        <v>179</v>
      </c>
      <c r="D105" s="156" t="s">
        <v>134</v>
      </c>
      <c r="E105" s="157" t="s">
        <v>472</v>
      </c>
      <c r="F105" s="158" t="s">
        <v>473</v>
      </c>
      <c r="G105" s="159" t="s">
        <v>123</v>
      </c>
      <c r="H105" s="160">
        <v>135</v>
      </c>
      <c r="I105" s="161"/>
      <c r="J105" s="162">
        <f t="shared" si="10"/>
        <v>0</v>
      </c>
      <c r="K105" s="158" t="s">
        <v>455</v>
      </c>
      <c r="L105" s="36"/>
      <c r="M105" s="163" t="s">
        <v>19</v>
      </c>
      <c r="N105" s="164" t="s">
        <v>39</v>
      </c>
      <c r="O105" s="61"/>
      <c r="P105" s="152">
        <f t="shared" si="11"/>
        <v>0</v>
      </c>
      <c r="Q105" s="152">
        <v>0</v>
      </c>
      <c r="R105" s="152">
        <f t="shared" si="12"/>
        <v>0</v>
      </c>
      <c r="S105" s="152">
        <v>0</v>
      </c>
      <c r="T105" s="153">
        <f t="shared" si="13"/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54" t="s">
        <v>127</v>
      </c>
      <c r="AT105" s="154" t="s">
        <v>134</v>
      </c>
      <c r="AU105" s="154" t="s">
        <v>78</v>
      </c>
      <c r="AY105" s="14" t="s">
        <v>126</v>
      </c>
      <c r="BE105" s="155">
        <f t="shared" si="14"/>
        <v>0</v>
      </c>
      <c r="BF105" s="155">
        <f t="shared" si="15"/>
        <v>0</v>
      </c>
      <c r="BG105" s="155">
        <f t="shared" si="16"/>
        <v>0</v>
      </c>
      <c r="BH105" s="155">
        <f t="shared" si="17"/>
        <v>0</v>
      </c>
      <c r="BI105" s="155">
        <f t="shared" si="18"/>
        <v>0</v>
      </c>
      <c r="BJ105" s="14" t="s">
        <v>76</v>
      </c>
      <c r="BK105" s="155">
        <f t="shared" si="19"/>
        <v>0</v>
      </c>
      <c r="BL105" s="14" t="s">
        <v>127</v>
      </c>
      <c r="BM105" s="154" t="s">
        <v>474</v>
      </c>
    </row>
    <row r="106" spans="1:65" s="11" customFormat="1" ht="25.9" customHeight="1">
      <c r="B106" s="181"/>
      <c r="C106" s="182"/>
      <c r="D106" s="183" t="s">
        <v>67</v>
      </c>
      <c r="E106" s="184" t="s">
        <v>120</v>
      </c>
      <c r="F106" s="184" t="s">
        <v>475</v>
      </c>
      <c r="G106" s="182"/>
      <c r="H106" s="182"/>
      <c r="I106" s="185"/>
      <c r="J106" s="186">
        <f>BK106</f>
        <v>0</v>
      </c>
      <c r="K106" s="182"/>
      <c r="L106" s="187"/>
      <c r="M106" s="188"/>
      <c r="N106" s="189"/>
      <c r="O106" s="189"/>
      <c r="P106" s="190">
        <f>P107</f>
        <v>0</v>
      </c>
      <c r="Q106" s="189"/>
      <c r="R106" s="190">
        <f>R107</f>
        <v>12.089600000000001</v>
      </c>
      <c r="S106" s="189"/>
      <c r="T106" s="191">
        <f>T107</f>
        <v>7.8000000000000007</v>
      </c>
      <c r="AR106" s="192" t="s">
        <v>133</v>
      </c>
      <c r="AT106" s="193" t="s">
        <v>67</v>
      </c>
      <c r="AU106" s="193" t="s">
        <v>68</v>
      </c>
      <c r="AY106" s="192" t="s">
        <v>126</v>
      </c>
      <c r="BK106" s="194">
        <f>BK107</f>
        <v>0</v>
      </c>
    </row>
    <row r="107" spans="1:65" s="11" customFormat="1" ht="22.9" customHeight="1">
      <c r="B107" s="181"/>
      <c r="C107" s="182"/>
      <c r="D107" s="183" t="s">
        <v>67</v>
      </c>
      <c r="E107" s="205" t="s">
        <v>476</v>
      </c>
      <c r="F107" s="205" t="s">
        <v>477</v>
      </c>
      <c r="G107" s="182"/>
      <c r="H107" s="182"/>
      <c r="I107" s="185"/>
      <c r="J107" s="206">
        <f>BK107</f>
        <v>0</v>
      </c>
      <c r="K107" s="182"/>
      <c r="L107" s="187"/>
      <c r="M107" s="188"/>
      <c r="N107" s="189"/>
      <c r="O107" s="189"/>
      <c r="P107" s="190">
        <f>SUM(P108:P113)</f>
        <v>0</v>
      </c>
      <c r="Q107" s="189"/>
      <c r="R107" s="190">
        <f>SUM(R108:R113)</f>
        <v>12.089600000000001</v>
      </c>
      <c r="S107" s="189"/>
      <c r="T107" s="191">
        <f>SUM(T108:T113)</f>
        <v>7.8000000000000007</v>
      </c>
      <c r="AR107" s="192" t="s">
        <v>133</v>
      </c>
      <c r="AT107" s="193" t="s">
        <v>67</v>
      </c>
      <c r="AU107" s="193" t="s">
        <v>76</v>
      </c>
      <c r="AY107" s="192" t="s">
        <v>126</v>
      </c>
      <c r="BK107" s="194">
        <f>SUM(BK108:BK113)</f>
        <v>0</v>
      </c>
    </row>
    <row r="108" spans="1:65" s="2" customFormat="1" ht="55.5" customHeight="1">
      <c r="A108" s="31"/>
      <c r="B108" s="32"/>
      <c r="C108" s="156" t="s">
        <v>8</v>
      </c>
      <c r="D108" s="156" t="s">
        <v>134</v>
      </c>
      <c r="E108" s="157" t="s">
        <v>478</v>
      </c>
      <c r="F108" s="158" t="s">
        <v>479</v>
      </c>
      <c r="G108" s="159" t="s">
        <v>480</v>
      </c>
      <c r="H108" s="160">
        <v>30</v>
      </c>
      <c r="I108" s="161"/>
      <c r="J108" s="162">
        <f t="shared" ref="J108:J113" si="20">ROUND(I108*H108,2)</f>
        <v>0</v>
      </c>
      <c r="K108" s="158" t="s">
        <v>481</v>
      </c>
      <c r="L108" s="36"/>
      <c r="M108" s="163" t="s">
        <v>19</v>
      </c>
      <c r="N108" s="164" t="s">
        <v>39</v>
      </c>
      <c r="O108" s="61"/>
      <c r="P108" s="152">
        <f t="shared" ref="P108:P113" si="21">O108*H108</f>
        <v>0</v>
      </c>
      <c r="Q108" s="152">
        <v>0</v>
      </c>
      <c r="R108" s="152">
        <f t="shared" ref="R108:R113" si="22">Q108*H108</f>
        <v>0</v>
      </c>
      <c r="S108" s="152">
        <v>0</v>
      </c>
      <c r="T108" s="153">
        <f t="shared" ref="T108:T113" si="23">S108*H108</f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54" t="s">
        <v>482</v>
      </c>
      <c r="AT108" s="154" t="s">
        <v>134</v>
      </c>
      <c r="AU108" s="154" t="s">
        <v>78</v>
      </c>
      <c r="AY108" s="14" t="s">
        <v>126</v>
      </c>
      <c r="BE108" s="155">
        <f t="shared" ref="BE108:BE113" si="24">IF(N108="základní",J108,0)</f>
        <v>0</v>
      </c>
      <c r="BF108" s="155">
        <f t="shared" ref="BF108:BF113" si="25">IF(N108="snížená",J108,0)</f>
        <v>0</v>
      </c>
      <c r="BG108" s="155">
        <f t="shared" ref="BG108:BG113" si="26">IF(N108="zákl. přenesená",J108,0)</f>
        <v>0</v>
      </c>
      <c r="BH108" s="155">
        <f t="shared" ref="BH108:BH113" si="27">IF(N108="sníž. přenesená",J108,0)</f>
        <v>0</v>
      </c>
      <c r="BI108" s="155">
        <f t="shared" ref="BI108:BI113" si="28">IF(N108="nulová",J108,0)</f>
        <v>0</v>
      </c>
      <c r="BJ108" s="14" t="s">
        <v>76</v>
      </c>
      <c r="BK108" s="155">
        <f t="shared" ref="BK108:BK113" si="29">ROUND(I108*H108,2)</f>
        <v>0</v>
      </c>
      <c r="BL108" s="14" t="s">
        <v>482</v>
      </c>
      <c r="BM108" s="154" t="s">
        <v>483</v>
      </c>
    </row>
    <row r="109" spans="1:65" s="2" customFormat="1" ht="60">
      <c r="A109" s="31"/>
      <c r="B109" s="32"/>
      <c r="C109" s="156" t="s">
        <v>186</v>
      </c>
      <c r="D109" s="156" t="s">
        <v>134</v>
      </c>
      <c r="E109" s="157" t="s">
        <v>484</v>
      </c>
      <c r="F109" s="158" t="s">
        <v>485</v>
      </c>
      <c r="G109" s="159" t="s">
        <v>480</v>
      </c>
      <c r="H109" s="160">
        <v>30</v>
      </c>
      <c r="I109" s="161"/>
      <c r="J109" s="162">
        <f t="shared" si="20"/>
        <v>0</v>
      </c>
      <c r="K109" s="158" t="s">
        <v>481</v>
      </c>
      <c r="L109" s="36"/>
      <c r="M109" s="163" t="s">
        <v>19</v>
      </c>
      <c r="N109" s="164" t="s">
        <v>39</v>
      </c>
      <c r="O109" s="61"/>
      <c r="P109" s="152">
        <f t="shared" si="21"/>
        <v>0</v>
      </c>
      <c r="Q109" s="152">
        <v>0.20207</v>
      </c>
      <c r="R109" s="152">
        <f t="shared" si="22"/>
        <v>6.0621</v>
      </c>
      <c r="S109" s="152">
        <v>0</v>
      </c>
      <c r="T109" s="153">
        <f t="shared" si="23"/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54" t="s">
        <v>482</v>
      </c>
      <c r="AT109" s="154" t="s">
        <v>134</v>
      </c>
      <c r="AU109" s="154" t="s">
        <v>78</v>
      </c>
      <c r="AY109" s="14" t="s">
        <v>126</v>
      </c>
      <c r="BE109" s="155">
        <f t="shared" si="24"/>
        <v>0</v>
      </c>
      <c r="BF109" s="155">
        <f t="shared" si="25"/>
        <v>0</v>
      </c>
      <c r="BG109" s="155">
        <f t="shared" si="26"/>
        <v>0</v>
      </c>
      <c r="BH109" s="155">
        <f t="shared" si="27"/>
        <v>0</v>
      </c>
      <c r="BI109" s="155">
        <f t="shared" si="28"/>
        <v>0</v>
      </c>
      <c r="BJ109" s="14" t="s">
        <v>76</v>
      </c>
      <c r="BK109" s="155">
        <f t="shared" si="29"/>
        <v>0</v>
      </c>
      <c r="BL109" s="14" t="s">
        <v>482</v>
      </c>
      <c r="BM109" s="154" t="s">
        <v>486</v>
      </c>
    </row>
    <row r="110" spans="1:65" s="2" customFormat="1" ht="60">
      <c r="A110" s="31"/>
      <c r="B110" s="32"/>
      <c r="C110" s="156" t="s">
        <v>190</v>
      </c>
      <c r="D110" s="156" t="s">
        <v>134</v>
      </c>
      <c r="E110" s="157" t="s">
        <v>487</v>
      </c>
      <c r="F110" s="158" t="s">
        <v>488</v>
      </c>
      <c r="G110" s="159" t="s">
        <v>480</v>
      </c>
      <c r="H110" s="160">
        <v>30</v>
      </c>
      <c r="I110" s="161"/>
      <c r="J110" s="162">
        <f t="shared" si="20"/>
        <v>0</v>
      </c>
      <c r="K110" s="158" t="s">
        <v>481</v>
      </c>
      <c r="L110" s="36"/>
      <c r="M110" s="163" t="s">
        <v>19</v>
      </c>
      <c r="N110" s="164" t="s">
        <v>39</v>
      </c>
      <c r="O110" s="61"/>
      <c r="P110" s="152">
        <f t="shared" si="21"/>
        <v>0</v>
      </c>
      <c r="Q110" s="152">
        <v>0</v>
      </c>
      <c r="R110" s="152">
        <f t="shared" si="22"/>
        <v>0</v>
      </c>
      <c r="S110" s="152">
        <v>0</v>
      </c>
      <c r="T110" s="153">
        <f t="shared" si="23"/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54" t="s">
        <v>482</v>
      </c>
      <c r="AT110" s="154" t="s">
        <v>134</v>
      </c>
      <c r="AU110" s="154" t="s">
        <v>78</v>
      </c>
      <c r="AY110" s="14" t="s">
        <v>126</v>
      </c>
      <c r="BE110" s="155">
        <f t="shared" si="24"/>
        <v>0</v>
      </c>
      <c r="BF110" s="155">
        <f t="shared" si="25"/>
        <v>0</v>
      </c>
      <c r="BG110" s="155">
        <f t="shared" si="26"/>
        <v>0</v>
      </c>
      <c r="BH110" s="155">
        <f t="shared" si="27"/>
        <v>0</v>
      </c>
      <c r="BI110" s="155">
        <f t="shared" si="28"/>
        <v>0</v>
      </c>
      <c r="BJ110" s="14" t="s">
        <v>76</v>
      </c>
      <c r="BK110" s="155">
        <f t="shared" si="29"/>
        <v>0</v>
      </c>
      <c r="BL110" s="14" t="s">
        <v>482</v>
      </c>
      <c r="BM110" s="154" t="s">
        <v>489</v>
      </c>
    </row>
    <row r="111" spans="1:65" s="2" customFormat="1" ht="24">
      <c r="A111" s="31"/>
      <c r="B111" s="32"/>
      <c r="C111" s="156" t="s">
        <v>194</v>
      </c>
      <c r="D111" s="156" t="s">
        <v>134</v>
      </c>
      <c r="E111" s="157" t="s">
        <v>490</v>
      </c>
      <c r="F111" s="158" t="s">
        <v>491</v>
      </c>
      <c r="G111" s="159" t="s">
        <v>480</v>
      </c>
      <c r="H111" s="160">
        <v>30</v>
      </c>
      <c r="I111" s="161"/>
      <c r="J111" s="162">
        <f t="shared" si="20"/>
        <v>0</v>
      </c>
      <c r="K111" s="158" t="s">
        <v>19</v>
      </c>
      <c r="L111" s="36"/>
      <c r="M111" s="163" t="s">
        <v>19</v>
      </c>
      <c r="N111" s="164" t="s">
        <v>39</v>
      </c>
      <c r="O111" s="61"/>
      <c r="P111" s="152">
        <f t="shared" si="21"/>
        <v>0</v>
      </c>
      <c r="Q111" s="152">
        <v>8.4250000000000005E-2</v>
      </c>
      <c r="R111" s="152">
        <f t="shared" si="22"/>
        <v>2.5275000000000003</v>
      </c>
      <c r="S111" s="152">
        <v>0</v>
      </c>
      <c r="T111" s="153">
        <f t="shared" si="23"/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54" t="s">
        <v>482</v>
      </c>
      <c r="AT111" s="154" t="s">
        <v>134</v>
      </c>
      <c r="AU111" s="154" t="s">
        <v>78</v>
      </c>
      <c r="AY111" s="14" t="s">
        <v>126</v>
      </c>
      <c r="BE111" s="155">
        <f t="shared" si="24"/>
        <v>0</v>
      </c>
      <c r="BF111" s="155">
        <f t="shared" si="25"/>
        <v>0</v>
      </c>
      <c r="BG111" s="155">
        <f t="shared" si="26"/>
        <v>0</v>
      </c>
      <c r="BH111" s="155">
        <f t="shared" si="27"/>
        <v>0</v>
      </c>
      <c r="BI111" s="155">
        <f t="shared" si="28"/>
        <v>0</v>
      </c>
      <c r="BJ111" s="14" t="s">
        <v>76</v>
      </c>
      <c r="BK111" s="155">
        <f t="shared" si="29"/>
        <v>0</v>
      </c>
      <c r="BL111" s="14" t="s">
        <v>482</v>
      </c>
      <c r="BM111" s="154" t="s">
        <v>492</v>
      </c>
    </row>
    <row r="112" spans="1:65" s="2" customFormat="1" ht="24">
      <c r="A112" s="31"/>
      <c r="B112" s="32"/>
      <c r="C112" s="156" t="s">
        <v>198</v>
      </c>
      <c r="D112" s="156" t="s">
        <v>134</v>
      </c>
      <c r="E112" s="157" t="s">
        <v>493</v>
      </c>
      <c r="F112" s="158" t="s">
        <v>494</v>
      </c>
      <c r="G112" s="159" t="s">
        <v>480</v>
      </c>
      <c r="H112" s="160">
        <v>30</v>
      </c>
      <c r="I112" s="161"/>
      <c r="J112" s="162">
        <f t="shared" si="20"/>
        <v>0</v>
      </c>
      <c r="K112" s="158" t="s">
        <v>19</v>
      </c>
      <c r="L112" s="36"/>
      <c r="M112" s="163" t="s">
        <v>19</v>
      </c>
      <c r="N112" s="164" t="s">
        <v>39</v>
      </c>
      <c r="O112" s="61"/>
      <c r="P112" s="152">
        <f t="shared" si="21"/>
        <v>0</v>
      </c>
      <c r="Q112" s="152">
        <v>0</v>
      </c>
      <c r="R112" s="152">
        <f t="shared" si="22"/>
        <v>0</v>
      </c>
      <c r="S112" s="152">
        <v>0.26</v>
      </c>
      <c r="T112" s="153">
        <f t="shared" si="23"/>
        <v>7.8000000000000007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54" t="s">
        <v>127</v>
      </c>
      <c r="AT112" s="154" t="s">
        <v>134</v>
      </c>
      <c r="AU112" s="154" t="s">
        <v>78</v>
      </c>
      <c r="AY112" s="14" t="s">
        <v>126</v>
      </c>
      <c r="BE112" s="155">
        <f t="shared" si="24"/>
        <v>0</v>
      </c>
      <c r="BF112" s="155">
        <f t="shared" si="25"/>
        <v>0</v>
      </c>
      <c r="BG112" s="155">
        <f t="shared" si="26"/>
        <v>0</v>
      </c>
      <c r="BH112" s="155">
        <f t="shared" si="27"/>
        <v>0</v>
      </c>
      <c r="BI112" s="155">
        <f t="shared" si="28"/>
        <v>0</v>
      </c>
      <c r="BJ112" s="14" t="s">
        <v>76</v>
      </c>
      <c r="BK112" s="155">
        <f t="shared" si="29"/>
        <v>0</v>
      </c>
      <c r="BL112" s="14" t="s">
        <v>127</v>
      </c>
      <c r="BM112" s="154" t="s">
        <v>495</v>
      </c>
    </row>
    <row r="113" spans="1:65" s="2" customFormat="1" ht="16.5" customHeight="1">
      <c r="A113" s="31"/>
      <c r="B113" s="32"/>
      <c r="C113" s="142" t="s">
        <v>202</v>
      </c>
      <c r="D113" s="142" t="s">
        <v>120</v>
      </c>
      <c r="E113" s="143" t="s">
        <v>496</v>
      </c>
      <c r="F113" s="144" t="s">
        <v>497</v>
      </c>
      <c r="G113" s="145" t="s">
        <v>338</v>
      </c>
      <c r="H113" s="146">
        <v>3.5</v>
      </c>
      <c r="I113" s="147"/>
      <c r="J113" s="148">
        <f t="shared" si="20"/>
        <v>0</v>
      </c>
      <c r="K113" s="144" t="s">
        <v>498</v>
      </c>
      <c r="L113" s="149"/>
      <c r="M113" s="150" t="s">
        <v>19</v>
      </c>
      <c r="N113" s="151" t="s">
        <v>39</v>
      </c>
      <c r="O113" s="61"/>
      <c r="P113" s="152">
        <f t="shared" si="21"/>
        <v>0</v>
      </c>
      <c r="Q113" s="152">
        <v>1</v>
      </c>
      <c r="R113" s="152">
        <f t="shared" si="22"/>
        <v>3.5</v>
      </c>
      <c r="S113" s="152">
        <v>0</v>
      </c>
      <c r="T113" s="153">
        <f t="shared" si="23"/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54" t="s">
        <v>499</v>
      </c>
      <c r="AT113" s="154" t="s">
        <v>120</v>
      </c>
      <c r="AU113" s="154" t="s">
        <v>78</v>
      </c>
      <c r="AY113" s="14" t="s">
        <v>126</v>
      </c>
      <c r="BE113" s="155">
        <f t="shared" si="24"/>
        <v>0</v>
      </c>
      <c r="BF113" s="155">
        <f t="shared" si="25"/>
        <v>0</v>
      </c>
      <c r="BG113" s="155">
        <f t="shared" si="26"/>
        <v>0</v>
      </c>
      <c r="BH113" s="155">
        <f t="shared" si="27"/>
        <v>0</v>
      </c>
      <c r="BI113" s="155">
        <f t="shared" si="28"/>
        <v>0</v>
      </c>
      <c r="BJ113" s="14" t="s">
        <v>76</v>
      </c>
      <c r="BK113" s="155">
        <f t="shared" si="29"/>
        <v>0</v>
      </c>
      <c r="BL113" s="14" t="s">
        <v>499</v>
      </c>
      <c r="BM113" s="154" t="s">
        <v>500</v>
      </c>
    </row>
    <row r="114" spans="1:65" s="11" customFormat="1" ht="25.9" customHeight="1">
      <c r="B114" s="181"/>
      <c r="C114" s="182"/>
      <c r="D114" s="183" t="s">
        <v>67</v>
      </c>
      <c r="E114" s="184" t="s">
        <v>329</v>
      </c>
      <c r="F114" s="184" t="s">
        <v>330</v>
      </c>
      <c r="G114" s="182"/>
      <c r="H114" s="182"/>
      <c r="I114" s="185"/>
      <c r="J114" s="186">
        <f>BK114</f>
        <v>0</v>
      </c>
      <c r="K114" s="182"/>
      <c r="L114" s="187"/>
      <c r="M114" s="188"/>
      <c r="N114" s="189"/>
      <c r="O114" s="189"/>
      <c r="P114" s="190">
        <f>SUM(P115:P119)</f>
        <v>0</v>
      </c>
      <c r="Q114" s="189"/>
      <c r="R114" s="190">
        <f>SUM(R115:R119)</f>
        <v>0</v>
      </c>
      <c r="S114" s="189"/>
      <c r="T114" s="191">
        <f>SUM(T115:T119)</f>
        <v>0</v>
      </c>
      <c r="AR114" s="192" t="s">
        <v>127</v>
      </c>
      <c r="AT114" s="193" t="s">
        <v>67</v>
      </c>
      <c r="AU114" s="193" t="s">
        <v>68</v>
      </c>
      <c r="AY114" s="192" t="s">
        <v>126</v>
      </c>
      <c r="BK114" s="194">
        <f>SUM(BK115:BK119)</f>
        <v>0</v>
      </c>
    </row>
    <row r="115" spans="1:65" s="2" customFormat="1" ht="48">
      <c r="A115" s="31"/>
      <c r="B115" s="32"/>
      <c r="C115" s="156" t="s">
        <v>7</v>
      </c>
      <c r="D115" s="156" t="s">
        <v>134</v>
      </c>
      <c r="E115" s="157" t="s">
        <v>282</v>
      </c>
      <c r="F115" s="158" t="s">
        <v>283</v>
      </c>
      <c r="G115" s="159" t="s">
        <v>284</v>
      </c>
      <c r="H115" s="160">
        <v>9</v>
      </c>
      <c r="I115" s="161"/>
      <c r="J115" s="162">
        <f>ROUND(I115*H115,2)</f>
        <v>0</v>
      </c>
      <c r="K115" s="158" t="s">
        <v>124</v>
      </c>
      <c r="L115" s="36"/>
      <c r="M115" s="163" t="s">
        <v>19</v>
      </c>
      <c r="N115" s="164" t="s">
        <v>39</v>
      </c>
      <c r="O115" s="61"/>
      <c r="P115" s="152">
        <f>O115*H115</f>
        <v>0</v>
      </c>
      <c r="Q115" s="152">
        <v>0</v>
      </c>
      <c r="R115" s="152">
        <f>Q115*H115</f>
        <v>0</v>
      </c>
      <c r="S115" s="152">
        <v>0</v>
      </c>
      <c r="T115" s="153">
        <f>S115*H115</f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54" t="s">
        <v>432</v>
      </c>
      <c r="AT115" s="154" t="s">
        <v>134</v>
      </c>
      <c r="AU115" s="154" t="s">
        <v>76</v>
      </c>
      <c r="AY115" s="14" t="s">
        <v>126</v>
      </c>
      <c r="BE115" s="155">
        <f>IF(N115="základní",J115,0)</f>
        <v>0</v>
      </c>
      <c r="BF115" s="155">
        <f>IF(N115="snížená",J115,0)</f>
        <v>0</v>
      </c>
      <c r="BG115" s="155">
        <f>IF(N115="zákl. přenesená",J115,0)</f>
        <v>0</v>
      </c>
      <c r="BH115" s="155">
        <f>IF(N115="sníž. přenesená",J115,0)</f>
        <v>0</v>
      </c>
      <c r="BI115" s="155">
        <f>IF(N115="nulová",J115,0)</f>
        <v>0</v>
      </c>
      <c r="BJ115" s="14" t="s">
        <v>76</v>
      </c>
      <c r="BK115" s="155">
        <f>ROUND(I115*H115,2)</f>
        <v>0</v>
      </c>
      <c r="BL115" s="14" t="s">
        <v>432</v>
      </c>
      <c r="BM115" s="154" t="s">
        <v>501</v>
      </c>
    </row>
    <row r="116" spans="1:65" s="2" customFormat="1" ht="72">
      <c r="A116" s="31"/>
      <c r="B116" s="32"/>
      <c r="C116" s="156" t="s">
        <v>209</v>
      </c>
      <c r="D116" s="156" t="s">
        <v>134</v>
      </c>
      <c r="E116" s="157" t="s">
        <v>291</v>
      </c>
      <c r="F116" s="158" t="s">
        <v>292</v>
      </c>
      <c r="G116" s="159" t="s">
        <v>284</v>
      </c>
      <c r="H116" s="160">
        <v>2</v>
      </c>
      <c r="I116" s="161"/>
      <c r="J116" s="162">
        <f>ROUND(I116*H116,2)</f>
        <v>0</v>
      </c>
      <c r="K116" s="158" t="s">
        <v>124</v>
      </c>
      <c r="L116" s="36"/>
      <c r="M116" s="163" t="s">
        <v>19</v>
      </c>
      <c r="N116" s="164" t="s">
        <v>39</v>
      </c>
      <c r="O116" s="61"/>
      <c r="P116" s="152">
        <f>O116*H116</f>
        <v>0</v>
      </c>
      <c r="Q116" s="152">
        <v>0</v>
      </c>
      <c r="R116" s="152">
        <f>Q116*H116</f>
        <v>0</v>
      </c>
      <c r="S116" s="152">
        <v>0</v>
      </c>
      <c r="T116" s="153">
        <f>S116*H116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54" t="s">
        <v>432</v>
      </c>
      <c r="AT116" s="154" t="s">
        <v>134</v>
      </c>
      <c r="AU116" s="154" t="s">
        <v>76</v>
      </c>
      <c r="AY116" s="14" t="s">
        <v>126</v>
      </c>
      <c r="BE116" s="155">
        <f>IF(N116="základní",J116,0)</f>
        <v>0</v>
      </c>
      <c r="BF116" s="155">
        <f>IF(N116="snížená",J116,0)</f>
        <v>0</v>
      </c>
      <c r="BG116" s="155">
        <f>IF(N116="zákl. přenesená",J116,0)</f>
        <v>0</v>
      </c>
      <c r="BH116" s="155">
        <f>IF(N116="sníž. přenesená",J116,0)</f>
        <v>0</v>
      </c>
      <c r="BI116" s="155">
        <f>IF(N116="nulová",J116,0)</f>
        <v>0</v>
      </c>
      <c r="BJ116" s="14" t="s">
        <v>76</v>
      </c>
      <c r="BK116" s="155">
        <f>ROUND(I116*H116,2)</f>
        <v>0</v>
      </c>
      <c r="BL116" s="14" t="s">
        <v>432</v>
      </c>
      <c r="BM116" s="154" t="s">
        <v>502</v>
      </c>
    </row>
    <row r="117" spans="1:65" s="2" customFormat="1" ht="134.25" customHeight="1">
      <c r="A117" s="31"/>
      <c r="B117" s="32"/>
      <c r="C117" s="156" t="s">
        <v>213</v>
      </c>
      <c r="D117" s="156" t="s">
        <v>134</v>
      </c>
      <c r="E117" s="157" t="s">
        <v>503</v>
      </c>
      <c r="F117" s="158" t="s">
        <v>504</v>
      </c>
      <c r="G117" s="159" t="s">
        <v>131</v>
      </c>
      <c r="H117" s="160">
        <v>2</v>
      </c>
      <c r="I117" s="161"/>
      <c r="J117" s="162">
        <f>ROUND(I117*H117,2)</f>
        <v>0</v>
      </c>
      <c r="K117" s="158" t="s">
        <v>124</v>
      </c>
      <c r="L117" s="36"/>
      <c r="M117" s="163" t="s">
        <v>19</v>
      </c>
      <c r="N117" s="164" t="s">
        <v>39</v>
      </c>
      <c r="O117" s="61"/>
      <c r="P117" s="152">
        <f>O117*H117</f>
        <v>0</v>
      </c>
      <c r="Q117" s="152">
        <v>0</v>
      </c>
      <c r="R117" s="152">
        <f>Q117*H117</f>
        <v>0</v>
      </c>
      <c r="S117" s="152">
        <v>0</v>
      </c>
      <c r="T117" s="153">
        <f>S117*H117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54" t="s">
        <v>432</v>
      </c>
      <c r="AT117" s="154" t="s">
        <v>134</v>
      </c>
      <c r="AU117" s="154" t="s">
        <v>76</v>
      </c>
      <c r="AY117" s="14" t="s">
        <v>126</v>
      </c>
      <c r="BE117" s="155">
        <f>IF(N117="základní",J117,0)</f>
        <v>0</v>
      </c>
      <c r="BF117" s="155">
        <f>IF(N117="snížená",J117,0)</f>
        <v>0</v>
      </c>
      <c r="BG117" s="155">
        <f>IF(N117="zákl. přenesená",J117,0)</f>
        <v>0</v>
      </c>
      <c r="BH117" s="155">
        <f>IF(N117="sníž. přenesená",J117,0)</f>
        <v>0</v>
      </c>
      <c r="BI117" s="155">
        <f>IF(N117="nulová",J117,0)</f>
        <v>0</v>
      </c>
      <c r="BJ117" s="14" t="s">
        <v>76</v>
      </c>
      <c r="BK117" s="155">
        <f>ROUND(I117*H117,2)</f>
        <v>0</v>
      </c>
      <c r="BL117" s="14" t="s">
        <v>432</v>
      </c>
      <c r="BM117" s="154" t="s">
        <v>505</v>
      </c>
    </row>
    <row r="118" spans="1:65" s="2" customFormat="1" ht="19.5">
      <c r="A118" s="31"/>
      <c r="B118" s="32"/>
      <c r="C118" s="33"/>
      <c r="D118" s="165" t="s">
        <v>157</v>
      </c>
      <c r="E118" s="33"/>
      <c r="F118" s="166" t="s">
        <v>335</v>
      </c>
      <c r="G118" s="33"/>
      <c r="H118" s="33"/>
      <c r="I118" s="167"/>
      <c r="J118" s="33"/>
      <c r="K118" s="33"/>
      <c r="L118" s="36"/>
      <c r="M118" s="168"/>
      <c r="N118" s="169"/>
      <c r="O118" s="61"/>
      <c r="P118" s="61"/>
      <c r="Q118" s="61"/>
      <c r="R118" s="61"/>
      <c r="S118" s="61"/>
      <c r="T118" s="62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4" t="s">
        <v>157</v>
      </c>
      <c r="AU118" s="14" t="s">
        <v>76</v>
      </c>
    </row>
    <row r="119" spans="1:65" s="2" customFormat="1" ht="78" customHeight="1">
      <c r="A119" s="31"/>
      <c r="B119" s="32"/>
      <c r="C119" s="156" t="s">
        <v>217</v>
      </c>
      <c r="D119" s="156" t="s">
        <v>134</v>
      </c>
      <c r="E119" s="157" t="s">
        <v>506</v>
      </c>
      <c r="F119" s="158" t="s">
        <v>507</v>
      </c>
      <c r="G119" s="159" t="s">
        <v>338</v>
      </c>
      <c r="H119" s="160">
        <v>0.5</v>
      </c>
      <c r="I119" s="161"/>
      <c r="J119" s="162">
        <f>ROUND(I119*H119,2)</f>
        <v>0</v>
      </c>
      <c r="K119" s="158" t="s">
        <v>124</v>
      </c>
      <c r="L119" s="36"/>
      <c r="M119" s="163" t="s">
        <v>19</v>
      </c>
      <c r="N119" s="164" t="s">
        <v>39</v>
      </c>
      <c r="O119" s="61"/>
      <c r="P119" s="152">
        <f>O119*H119</f>
        <v>0</v>
      </c>
      <c r="Q119" s="152">
        <v>0</v>
      </c>
      <c r="R119" s="152">
        <f>Q119*H119</f>
        <v>0</v>
      </c>
      <c r="S119" s="152">
        <v>0</v>
      </c>
      <c r="T119" s="153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54" t="s">
        <v>432</v>
      </c>
      <c r="AT119" s="154" t="s">
        <v>134</v>
      </c>
      <c r="AU119" s="154" t="s">
        <v>76</v>
      </c>
      <c r="AY119" s="14" t="s">
        <v>126</v>
      </c>
      <c r="BE119" s="155">
        <f>IF(N119="základní",J119,0)</f>
        <v>0</v>
      </c>
      <c r="BF119" s="155">
        <f>IF(N119="snížená",J119,0)</f>
        <v>0</v>
      </c>
      <c r="BG119" s="155">
        <f>IF(N119="zákl. přenesená",J119,0)</f>
        <v>0</v>
      </c>
      <c r="BH119" s="155">
        <f>IF(N119="sníž. přenesená",J119,0)</f>
        <v>0</v>
      </c>
      <c r="BI119" s="155">
        <f>IF(N119="nulová",J119,0)</f>
        <v>0</v>
      </c>
      <c r="BJ119" s="14" t="s">
        <v>76</v>
      </c>
      <c r="BK119" s="155">
        <f>ROUND(I119*H119,2)</f>
        <v>0</v>
      </c>
      <c r="BL119" s="14" t="s">
        <v>432</v>
      </c>
      <c r="BM119" s="154" t="s">
        <v>508</v>
      </c>
    </row>
    <row r="120" spans="1:65" s="11" customFormat="1" ht="25.9" customHeight="1">
      <c r="B120" s="181"/>
      <c r="C120" s="182"/>
      <c r="D120" s="183" t="s">
        <v>67</v>
      </c>
      <c r="E120" s="184" t="s">
        <v>340</v>
      </c>
      <c r="F120" s="184" t="s">
        <v>341</v>
      </c>
      <c r="G120" s="182"/>
      <c r="H120" s="182"/>
      <c r="I120" s="185"/>
      <c r="J120" s="186">
        <f>BK120</f>
        <v>0</v>
      </c>
      <c r="K120" s="182"/>
      <c r="L120" s="187"/>
      <c r="M120" s="188"/>
      <c r="N120" s="189"/>
      <c r="O120" s="189"/>
      <c r="P120" s="190">
        <f>P121</f>
        <v>0</v>
      </c>
      <c r="Q120" s="189"/>
      <c r="R120" s="190">
        <f>R121</f>
        <v>0</v>
      </c>
      <c r="S120" s="189"/>
      <c r="T120" s="191">
        <f>T121</f>
        <v>0</v>
      </c>
      <c r="AR120" s="192" t="s">
        <v>142</v>
      </c>
      <c r="AT120" s="193" t="s">
        <v>67</v>
      </c>
      <c r="AU120" s="193" t="s">
        <v>68</v>
      </c>
      <c r="AY120" s="192" t="s">
        <v>126</v>
      </c>
      <c r="BK120" s="194">
        <f>BK121</f>
        <v>0</v>
      </c>
    </row>
    <row r="121" spans="1:65" s="2" customFormat="1" ht="24">
      <c r="A121" s="31"/>
      <c r="B121" s="32"/>
      <c r="C121" s="156" t="s">
        <v>221</v>
      </c>
      <c r="D121" s="156" t="s">
        <v>134</v>
      </c>
      <c r="E121" s="157" t="s">
        <v>509</v>
      </c>
      <c r="F121" s="158" t="s">
        <v>510</v>
      </c>
      <c r="G121" s="159" t="s">
        <v>344</v>
      </c>
      <c r="H121" s="195"/>
      <c r="I121" s="161"/>
      <c r="J121" s="162">
        <f>ROUND(I121*H121,2)</f>
        <v>0</v>
      </c>
      <c r="K121" s="158" t="s">
        <v>124</v>
      </c>
      <c r="L121" s="36"/>
      <c r="M121" s="170" t="s">
        <v>19</v>
      </c>
      <c r="N121" s="171" t="s">
        <v>39</v>
      </c>
      <c r="O121" s="172"/>
      <c r="P121" s="173">
        <f>O121*H121</f>
        <v>0</v>
      </c>
      <c r="Q121" s="173">
        <v>0</v>
      </c>
      <c r="R121" s="173">
        <f>Q121*H121</f>
        <v>0</v>
      </c>
      <c r="S121" s="173">
        <v>0</v>
      </c>
      <c r="T121" s="174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54" t="s">
        <v>127</v>
      </c>
      <c r="AT121" s="154" t="s">
        <v>134</v>
      </c>
      <c r="AU121" s="154" t="s">
        <v>76</v>
      </c>
      <c r="AY121" s="14" t="s">
        <v>126</v>
      </c>
      <c r="BE121" s="155">
        <f>IF(N121="základní",J121,0)</f>
        <v>0</v>
      </c>
      <c r="BF121" s="155">
        <f>IF(N121="snížená",J121,0)</f>
        <v>0</v>
      </c>
      <c r="BG121" s="155">
        <f>IF(N121="zákl. přenesená",J121,0)</f>
        <v>0</v>
      </c>
      <c r="BH121" s="155">
        <f>IF(N121="sníž. přenesená",J121,0)</f>
        <v>0</v>
      </c>
      <c r="BI121" s="155">
        <f>IF(N121="nulová",J121,0)</f>
        <v>0</v>
      </c>
      <c r="BJ121" s="14" t="s">
        <v>76</v>
      </c>
      <c r="BK121" s="155">
        <f>ROUND(I121*H121,2)</f>
        <v>0</v>
      </c>
      <c r="BL121" s="14" t="s">
        <v>127</v>
      </c>
      <c r="BM121" s="154" t="s">
        <v>511</v>
      </c>
    </row>
    <row r="122" spans="1:65" s="2" customFormat="1" ht="6.95" customHeight="1">
      <c r="A122" s="31"/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36"/>
      <c r="M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</sheetData>
  <sheetProtection algorithmName="SHA-512" hashValue="c0ZcLDk//3wFeFzdAOOl6kLqxeMwGiqW/rrG5roaqtk10cZvYJXsl8NXNV9L7mf9S7RgzWxz1tqPVjVvxFDGcw==" saltValue="yhmPLARfqVLZlaIQqXb6OP/QLK2o6gHzC/nf1BKT/Un2wgFypV/MncoRy7LYNgM6mDOV4sJH9haBeTtC+WcKvg==" spinCount="100000" sheet="1" objects="1" scenarios="1" formatColumns="0" formatRows="0" autoFilter="0"/>
  <autoFilter ref="C86:K121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4" t="s">
        <v>90</v>
      </c>
    </row>
    <row r="3" spans="1:46" s="1" customFormat="1" ht="6.95" hidden="1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78</v>
      </c>
    </row>
    <row r="4" spans="1:46" s="1" customFormat="1" ht="24.95" hidden="1" customHeight="1">
      <c r="B4" s="17"/>
      <c r="D4" s="100" t="s">
        <v>100</v>
      </c>
      <c r="L4" s="17"/>
      <c r="M4" s="101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2" t="s">
        <v>16</v>
      </c>
      <c r="L6" s="17"/>
    </row>
    <row r="7" spans="1:46" s="1" customFormat="1" ht="16.5" hidden="1" customHeight="1">
      <c r="B7" s="17"/>
      <c r="E7" s="247" t="str">
        <f>'Rekapitulace zakázky'!K6</f>
        <v>Oprava osvětlení na trati Přerov - Zábřeh</v>
      </c>
      <c r="F7" s="248"/>
      <c r="G7" s="248"/>
      <c r="H7" s="248"/>
      <c r="L7" s="17"/>
    </row>
    <row r="8" spans="1:46" s="2" customFormat="1" ht="12" hidden="1" customHeight="1">
      <c r="A8" s="31"/>
      <c r="B8" s="36"/>
      <c r="C8" s="31"/>
      <c r="D8" s="102" t="s">
        <v>101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30" hidden="1" customHeight="1">
      <c r="A9" s="31"/>
      <c r="B9" s="36"/>
      <c r="C9" s="31"/>
      <c r="D9" s="31"/>
      <c r="E9" s="249" t="s">
        <v>512</v>
      </c>
      <c r="F9" s="250"/>
      <c r="G9" s="250"/>
      <c r="H9" s="250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>
        <f>'Rekapitulace zakázky'!AN8</f>
        <v>0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2" t="s">
        <v>24</v>
      </c>
      <c r="E14" s="31"/>
      <c r="F14" s="31"/>
      <c r="G14" s="31"/>
      <c r="H14" s="31"/>
      <c r="I14" s="102" t="s">
        <v>25</v>
      </c>
      <c r="J14" s="104" t="str">
        <f>IF('Rekapitulace zakázky'!AN10="","",'Rekapitulace zakázky'!AN10)</f>
        <v/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4" t="str">
        <f>IF('Rekapitulace zakázky'!E11="","",'Rekapitulace zakázky'!E11)</f>
        <v xml:space="preserve"> </v>
      </c>
      <c r="F15" s="31"/>
      <c r="G15" s="31"/>
      <c r="H15" s="31"/>
      <c r="I15" s="102" t="s">
        <v>26</v>
      </c>
      <c r="J15" s="104" t="str">
        <f>IF('Rekapitulace zakázky'!AN11="","",'Rekapitulace zakázky'!AN11)</f>
        <v/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2" t="s">
        <v>27</v>
      </c>
      <c r="E17" s="31"/>
      <c r="F17" s="31"/>
      <c r="G17" s="31"/>
      <c r="H17" s="31"/>
      <c r="I17" s="102" t="s">
        <v>25</v>
      </c>
      <c r="J17" s="27" t="str">
        <f>'Rekapitulace zakázky'!AN13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51" t="str">
        <f>'Rekapitulace zakázky'!E14</f>
        <v>Vyplň údaj</v>
      </c>
      <c r="F18" s="252"/>
      <c r="G18" s="252"/>
      <c r="H18" s="252"/>
      <c r="I18" s="102" t="s">
        <v>26</v>
      </c>
      <c r="J18" s="27" t="str">
        <f>'Rekapitulace zakázky'!AN14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2" t="s">
        <v>29</v>
      </c>
      <c r="E20" s="31"/>
      <c r="F20" s="31"/>
      <c r="G20" s="31"/>
      <c r="H20" s="31"/>
      <c r="I20" s="102" t="s">
        <v>25</v>
      </c>
      <c r="J20" s="104" t="str">
        <f>IF('Rekapitulace zakázky'!AN16="","",'Rekapitulace zakázky'!AN16)</f>
        <v/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4" t="str">
        <f>IF('Rekapitulace zakázky'!E17="","",'Rekapitulace zakázky'!E17)</f>
        <v xml:space="preserve"> </v>
      </c>
      <c r="F21" s="31"/>
      <c r="G21" s="31"/>
      <c r="H21" s="31"/>
      <c r="I21" s="102" t="s">
        <v>26</v>
      </c>
      <c r="J21" s="104" t="str">
        <f>IF('Rekapitulace zakázky'!AN17="","",'Rekapitulace zakázky'!AN17)</f>
        <v/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2" t="s">
        <v>31</v>
      </c>
      <c r="E23" s="31"/>
      <c r="F23" s="31"/>
      <c r="G23" s="31"/>
      <c r="H23" s="31"/>
      <c r="I23" s="102" t="s">
        <v>25</v>
      </c>
      <c r="J23" s="104" t="str">
        <f>IF('Rekapitulace zakázky'!AN19="","",'Rekapitulace zakázky'!AN19)</f>
        <v/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4" t="str">
        <f>IF('Rekapitulace zakázky'!E20="","",'Rekapitulace zakázky'!E20)</f>
        <v xml:space="preserve"> </v>
      </c>
      <c r="F24" s="31"/>
      <c r="G24" s="31"/>
      <c r="H24" s="31"/>
      <c r="I24" s="102" t="s">
        <v>26</v>
      </c>
      <c r="J24" s="104" t="str">
        <f>IF('Rekapitulace zakázky'!AN20="","",'Rekapitulace zakázky'!AN20)</f>
        <v/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2" t="s">
        <v>32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06"/>
      <c r="B27" s="107"/>
      <c r="C27" s="106"/>
      <c r="D27" s="106"/>
      <c r="E27" s="253" t="s">
        <v>19</v>
      </c>
      <c r="F27" s="253"/>
      <c r="G27" s="253"/>
      <c r="H27" s="253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0" t="s">
        <v>34</v>
      </c>
      <c r="E30" s="31"/>
      <c r="F30" s="31"/>
      <c r="G30" s="31"/>
      <c r="H30" s="31"/>
      <c r="I30" s="31"/>
      <c r="J30" s="111">
        <f>ROUND(J80,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2" t="s">
        <v>36</v>
      </c>
      <c r="G32" s="31"/>
      <c r="H32" s="31"/>
      <c r="I32" s="112" t="s">
        <v>35</v>
      </c>
      <c r="J32" s="112" t="s">
        <v>37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3" t="s">
        <v>38</v>
      </c>
      <c r="E33" s="102" t="s">
        <v>39</v>
      </c>
      <c r="F33" s="114">
        <f>ROUND((SUM(BE80:BE116)),  2)</f>
        <v>0</v>
      </c>
      <c r="G33" s="31"/>
      <c r="H33" s="31"/>
      <c r="I33" s="115">
        <v>0.21</v>
      </c>
      <c r="J33" s="114">
        <f>ROUND(((SUM(BE80:BE116))*I33),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2" t="s">
        <v>40</v>
      </c>
      <c r="F34" s="114">
        <f>ROUND((SUM(BF80:BF116)),  2)</f>
        <v>0</v>
      </c>
      <c r="G34" s="31"/>
      <c r="H34" s="31"/>
      <c r="I34" s="115">
        <v>0.15</v>
      </c>
      <c r="J34" s="114">
        <f>ROUND(((SUM(BF80:BF116))*I34),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41</v>
      </c>
      <c r="F35" s="114">
        <f>ROUND((SUM(BG80:BG116)),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42</v>
      </c>
      <c r="F36" s="114">
        <f>ROUND((SUM(BH80:BH116)),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43</v>
      </c>
      <c r="F37" s="114">
        <f>ROUND((SUM(BI80:BI116)),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16"/>
      <c r="D39" s="117" t="s">
        <v>44</v>
      </c>
      <c r="E39" s="118"/>
      <c r="F39" s="118"/>
      <c r="G39" s="119" t="s">
        <v>45</v>
      </c>
      <c r="H39" s="120" t="s">
        <v>46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hidden="1" customHeight="1">
      <c r="A45" s="31"/>
      <c r="B45" s="32"/>
      <c r="C45" s="20" t="s">
        <v>103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hidden="1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hidden="1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hidden="1" customHeight="1">
      <c r="A48" s="31"/>
      <c r="B48" s="32"/>
      <c r="C48" s="33"/>
      <c r="D48" s="33"/>
      <c r="E48" s="254" t="str">
        <f>E7</f>
        <v>Oprava osvětlení na trati Přerov - Zábřeh</v>
      </c>
      <c r="F48" s="255"/>
      <c r="G48" s="255"/>
      <c r="H48" s="255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101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30" hidden="1" customHeight="1">
      <c r="A50" s="31"/>
      <c r="B50" s="32"/>
      <c r="C50" s="33"/>
      <c r="D50" s="33"/>
      <c r="E50" s="207" t="str">
        <f>E9</f>
        <v>SO 04-1 - Oprava osvětlení zast. Rokytnice u Přerova (databáze ÚOŽI)</v>
      </c>
      <c r="F50" s="256"/>
      <c r="G50" s="256"/>
      <c r="H50" s="256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hidden="1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hidden="1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>
        <f>IF(J12="","",J12)</f>
        <v>0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hidden="1" customHeight="1">
      <c r="A54" s="31"/>
      <c r="B54" s="32"/>
      <c r="C54" s="26" t="s">
        <v>24</v>
      </c>
      <c r="D54" s="33"/>
      <c r="E54" s="33"/>
      <c r="F54" s="24" t="str">
        <f>E15</f>
        <v xml:space="preserve"> </v>
      </c>
      <c r="G54" s="33"/>
      <c r="H54" s="33"/>
      <c r="I54" s="26" t="s">
        <v>29</v>
      </c>
      <c r="J54" s="29" t="str">
        <f>E21</f>
        <v xml:space="preserve">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hidden="1" customHeight="1">
      <c r="A55" s="31"/>
      <c r="B55" s="32"/>
      <c r="C55" s="26" t="s">
        <v>27</v>
      </c>
      <c r="D55" s="33"/>
      <c r="E55" s="33"/>
      <c r="F55" s="24" t="str">
        <f>IF(E18="","",E18)</f>
        <v>Vyplň údaj</v>
      </c>
      <c r="G55" s="33"/>
      <c r="H55" s="33"/>
      <c r="I55" s="26" t="s">
        <v>31</v>
      </c>
      <c r="J55" s="29" t="str">
        <f>E24</f>
        <v xml:space="preserve"> 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hidden="1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hidden="1" customHeight="1">
      <c r="A57" s="31"/>
      <c r="B57" s="32"/>
      <c r="C57" s="127" t="s">
        <v>104</v>
      </c>
      <c r="D57" s="128"/>
      <c r="E57" s="128"/>
      <c r="F57" s="128"/>
      <c r="G57" s="128"/>
      <c r="H57" s="128"/>
      <c r="I57" s="128"/>
      <c r="J57" s="129" t="s">
        <v>105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hidden="1" customHeight="1">
      <c r="A59" s="31"/>
      <c r="B59" s="32"/>
      <c r="C59" s="130" t="s">
        <v>66</v>
      </c>
      <c r="D59" s="33"/>
      <c r="E59" s="33"/>
      <c r="F59" s="33"/>
      <c r="G59" s="33"/>
      <c r="H59" s="33"/>
      <c r="I59" s="33"/>
      <c r="J59" s="74">
        <f>J80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106</v>
      </c>
    </row>
    <row r="60" spans="1:47" s="10" customFormat="1" ht="24.95" hidden="1" customHeight="1">
      <c r="B60" s="175"/>
      <c r="C60" s="176"/>
      <c r="D60" s="177" t="s">
        <v>327</v>
      </c>
      <c r="E60" s="178"/>
      <c r="F60" s="178"/>
      <c r="G60" s="178"/>
      <c r="H60" s="178"/>
      <c r="I60" s="178"/>
      <c r="J60" s="179">
        <f>J81</f>
        <v>0</v>
      </c>
      <c r="K60" s="176"/>
      <c r="L60" s="180"/>
    </row>
    <row r="61" spans="1:47" s="2" customFormat="1" ht="21.75" hidden="1" customHeight="1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10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6.95" hidden="1" customHeight="1">
      <c r="A62" s="31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ht="11.25" hidden="1"/>
    <row r="64" spans="1:47" ht="11.25" hidden="1"/>
    <row r="65" spans="1:63" ht="11.25" hidden="1"/>
    <row r="66" spans="1:63" s="2" customFormat="1" ht="6.95" customHeight="1">
      <c r="A66" s="31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03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3" s="2" customFormat="1" ht="24.95" customHeight="1">
      <c r="A67" s="31"/>
      <c r="B67" s="32"/>
      <c r="C67" s="20" t="s">
        <v>107</v>
      </c>
      <c r="D67" s="33"/>
      <c r="E67" s="33"/>
      <c r="F67" s="33"/>
      <c r="G67" s="33"/>
      <c r="H67" s="33"/>
      <c r="I67" s="33"/>
      <c r="J67" s="33"/>
      <c r="K67" s="33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3" s="2" customFormat="1" ht="6.95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3" s="2" customFormat="1" ht="12" customHeight="1">
      <c r="A69" s="31"/>
      <c r="B69" s="32"/>
      <c r="C69" s="26" t="s">
        <v>16</v>
      </c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3" s="2" customFormat="1" ht="16.5" customHeight="1">
      <c r="A70" s="31"/>
      <c r="B70" s="32"/>
      <c r="C70" s="33"/>
      <c r="D70" s="33"/>
      <c r="E70" s="254" t="str">
        <f>E7</f>
        <v>Oprava osvětlení na trati Přerov - Zábřeh</v>
      </c>
      <c r="F70" s="255"/>
      <c r="G70" s="255"/>
      <c r="H70" s="255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3" s="2" customFormat="1" ht="12" customHeight="1">
      <c r="A71" s="31"/>
      <c r="B71" s="32"/>
      <c r="C71" s="26" t="s">
        <v>101</v>
      </c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3" s="2" customFormat="1" ht="30" customHeight="1">
      <c r="A72" s="31"/>
      <c r="B72" s="32"/>
      <c r="C72" s="33"/>
      <c r="D72" s="33"/>
      <c r="E72" s="207" t="str">
        <f>E9</f>
        <v>SO 04-1 - Oprava osvětlení zast. Rokytnice u Přerova (databáze ÚOŽI)</v>
      </c>
      <c r="F72" s="256"/>
      <c r="G72" s="256"/>
      <c r="H72" s="256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3" s="2" customFormat="1" ht="6.95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3" s="2" customFormat="1" ht="12" customHeight="1">
      <c r="A74" s="31"/>
      <c r="B74" s="32"/>
      <c r="C74" s="26" t="s">
        <v>21</v>
      </c>
      <c r="D74" s="33"/>
      <c r="E74" s="33"/>
      <c r="F74" s="24" t="str">
        <f>F12</f>
        <v xml:space="preserve"> </v>
      </c>
      <c r="G74" s="33"/>
      <c r="H74" s="33"/>
      <c r="I74" s="26" t="s">
        <v>23</v>
      </c>
      <c r="J74" s="56">
        <f>IF(J12="","",J12)</f>
        <v>0</v>
      </c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3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3" s="2" customFormat="1" ht="15.2" customHeight="1">
      <c r="A76" s="31"/>
      <c r="B76" s="32"/>
      <c r="C76" s="26" t="s">
        <v>24</v>
      </c>
      <c r="D76" s="33"/>
      <c r="E76" s="33"/>
      <c r="F76" s="24" t="str">
        <f>E15</f>
        <v xml:space="preserve"> </v>
      </c>
      <c r="G76" s="33"/>
      <c r="H76" s="33"/>
      <c r="I76" s="26" t="s">
        <v>29</v>
      </c>
      <c r="J76" s="29" t="str">
        <f>E21</f>
        <v xml:space="preserve"> </v>
      </c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3" s="2" customFormat="1" ht="15.2" customHeight="1">
      <c r="A77" s="31"/>
      <c r="B77" s="32"/>
      <c r="C77" s="26" t="s">
        <v>27</v>
      </c>
      <c r="D77" s="33"/>
      <c r="E77" s="33"/>
      <c r="F77" s="24" t="str">
        <f>IF(E18="","",E18)</f>
        <v>Vyplň údaj</v>
      </c>
      <c r="G77" s="33"/>
      <c r="H77" s="33"/>
      <c r="I77" s="26" t="s">
        <v>31</v>
      </c>
      <c r="J77" s="29" t="str">
        <f>E24</f>
        <v xml:space="preserve"> 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3" s="2" customFormat="1" ht="10.3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63" s="9" customFormat="1" ht="29.25" customHeight="1">
      <c r="A79" s="131"/>
      <c r="B79" s="132"/>
      <c r="C79" s="133" t="s">
        <v>108</v>
      </c>
      <c r="D79" s="134" t="s">
        <v>53</v>
      </c>
      <c r="E79" s="134" t="s">
        <v>49</v>
      </c>
      <c r="F79" s="134" t="s">
        <v>50</v>
      </c>
      <c r="G79" s="134" t="s">
        <v>109</v>
      </c>
      <c r="H79" s="134" t="s">
        <v>110</v>
      </c>
      <c r="I79" s="134" t="s">
        <v>111</v>
      </c>
      <c r="J79" s="134" t="s">
        <v>105</v>
      </c>
      <c r="K79" s="135" t="s">
        <v>112</v>
      </c>
      <c r="L79" s="136"/>
      <c r="M79" s="65" t="s">
        <v>19</v>
      </c>
      <c r="N79" s="66" t="s">
        <v>38</v>
      </c>
      <c r="O79" s="66" t="s">
        <v>113</v>
      </c>
      <c r="P79" s="66" t="s">
        <v>114</v>
      </c>
      <c r="Q79" s="66" t="s">
        <v>115</v>
      </c>
      <c r="R79" s="66" t="s">
        <v>116</v>
      </c>
      <c r="S79" s="66" t="s">
        <v>117</v>
      </c>
      <c r="T79" s="67" t="s">
        <v>118</v>
      </c>
      <c r="U79" s="131"/>
      <c r="V79" s="131"/>
      <c r="W79" s="131"/>
      <c r="X79" s="131"/>
      <c r="Y79" s="131"/>
      <c r="Z79" s="131"/>
      <c r="AA79" s="131"/>
      <c r="AB79" s="131"/>
      <c r="AC79" s="131"/>
      <c r="AD79" s="131"/>
      <c r="AE79" s="131"/>
    </row>
    <row r="80" spans="1:63" s="2" customFormat="1" ht="22.9" customHeight="1">
      <c r="A80" s="31"/>
      <c r="B80" s="32"/>
      <c r="C80" s="72" t="s">
        <v>119</v>
      </c>
      <c r="D80" s="33"/>
      <c r="E80" s="33"/>
      <c r="F80" s="33"/>
      <c r="G80" s="33"/>
      <c r="H80" s="33"/>
      <c r="I80" s="33"/>
      <c r="J80" s="137">
        <f>BK80</f>
        <v>0</v>
      </c>
      <c r="K80" s="33"/>
      <c r="L80" s="36"/>
      <c r="M80" s="68"/>
      <c r="N80" s="138"/>
      <c r="O80" s="69"/>
      <c r="P80" s="139">
        <f>P81</f>
        <v>0</v>
      </c>
      <c r="Q80" s="69"/>
      <c r="R80" s="139">
        <f>R81</f>
        <v>0</v>
      </c>
      <c r="S80" s="69"/>
      <c r="T80" s="140">
        <f>T81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T80" s="14" t="s">
        <v>67</v>
      </c>
      <c r="AU80" s="14" t="s">
        <v>106</v>
      </c>
      <c r="BK80" s="141">
        <f>BK81</f>
        <v>0</v>
      </c>
    </row>
    <row r="81" spans="1:65" s="11" customFormat="1" ht="25.9" customHeight="1">
      <c r="B81" s="181"/>
      <c r="C81" s="182"/>
      <c r="D81" s="183" t="s">
        <v>67</v>
      </c>
      <c r="E81" s="184" t="s">
        <v>329</v>
      </c>
      <c r="F81" s="184" t="s">
        <v>330</v>
      </c>
      <c r="G81" s="182"/>
      <c r="H81" s="182"/>
      <c r="I81" s="185"/>
      <c r="J81" s="186">
        <f>BK81</f>
        <v>0</v>
      </c>
      <c r="K81" s="182"/>
      <c r="L81" s="187"/>
      <c r="M81" s="188"/>
      <c r="N81" s="189"/>
      <c r="O81" s="189"/>
      <c r="P81" s="190">
        <f>SUM(P82:P116)</f>
        <v>0</v>
      </c>
      <c r="Q81" s="189"/>
      <c r="R81" s="190">
        <f>SUM(R82:R116)</f>
        <v>0</v>
      </c>
      <c r="S81" s="189"/>
      <c r="T81" s="191">
        <f>SUM(T82:T116)</f>
        <v>0</v>
      </c>
      <c r="AR81" s="192" t="s">
        <v>127</v>
      </c>
      <c r="AT81" s="193" t="s">
        <v>67</v>
      </c>
      <c r="AU81" s="193" t="s">
        <v>68</v>
      </c>
      <c r="AY81" s="192" t="s">
        <v>126</v>
      </c>
      <c r="BK81" s="194">
        <f>SUM(BK82:BK116)</f>
        <v>0</v>
      </c>
    </row>
    <row r="82" spans="1:65" s="2" customFormat="1" ht="33" customHeight="1">
      <c r="A82" s="31"/>
      <c r="B82" s="32"/>
      <c r="C82" s="156" t="s">
        <v>76</v>
      </c>
      <c r="D82" s="156" t="s">
        <v>134</v>
      </c>
      <c r="E82" s="157" t="s">
        <v>195</v>
      </c>
      <c r="F82" s="158" t="s">
        <v>196</v>
      </c>
      <c r="G82" s="159" t="s">
        <v>123</v>
      </c>
      <c r="H82" s="160">
        <v>144</v>
      </c>
      <c r="I82" s="161"/>
      <c r="J82" s="162">
        <f>ROUND(I82*H82,2)</f>
        <v>0</v>
      </c>
      <c r="K82" s="158" t="s">
        <v>124</v>
      </c>
      <c r="L82" s="36"/>
      <c r="M82" s="163" t="s">
        <v>19</v>
      </c>
      <c r="N82" s="164" t="s">
        <v>39</v>
      </c>
      <c r="O82" s="61"/>
      <c r="P82" s="152">
        <f>O82*H82</f>
        <v>0</v>
      </c>
      <c r="Q82" s="152">
        <v>0</v>
      </c>
      <c r="R82" s="152">
        <f>Q82*H82</f>
        <v>0</v>
      </c>
      <c r="S82" s="152">
        <v>0</v>
      </c>
      <c r="T82" s="153">
        <f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54" t="s">
        <v>432</v>
      </c>
      <c r="AT82" s="154" t="s">
        <v>134</v>
      </c>
      <c r="AU82" s="154" t="s">
        <v>76</v>
      </c>
      <c r="AY82" s="14" t="s">
        <v>126</v>
      </c>
      <c r="BE82" s="155">
        <f>IF(N82="základní",J82,0)</f>
        <v>0</v>
      </c>
      <c r="BF82" s="155">
        <f>IF(N82="snížená",J82,0)</f>
        <v>0</v>
      </c>
      <c r="BG82" s="155">
        <f>IF(N82="zákl. přenesená",J82,0)</f>
        <v>0</v>
      </c>
      <c r="BH82" s="155">
        <f>IF(N82="sníž. přenesená",J82,0)</f>
        <v>0</v>
      </c>
      <c r="BI82" s="155">
        <f>IF(N82="nulová",J82,0)</f>
        <v>0</v>
      </c>
      <c r="BJ82" s="14" t="s">
        <v>76</v>
      </c>
      <c r="BK82" s="155">
        <f>ROUND(I82*H82,2)</f>
        <v>0</v>
      </c>
      <c r="BL82" s="14" t="s">
        <v>432</v>
      </c>
      <c r="BM82" s="154" t="s">
        <v>513</v>
      </c>
    </row>
    <row r="83" spans="1:65" s="2" customFormat="1" ht="19.5">
      <c r="A83" s="31"/>
      <c r="B83" s="32"/>
      <c r="C83" s="33"/>
      <c r="D83" s="165" t="s">
        <v>157</v>
      </c>
      <c r="E83" s="33"/>
      <c r="F83" s="166" t="s">
        <v>514</v>
      </c>
      <c r="G83" s="33"/>
      <c r="H83" s="33"/>
      <c r="I83" s="167"/>
      <c r="J83" s="33"/>
      <c r="K83" s="33"/>
      <c r="L83" s="36"/>
      <c r="M83" s="168"/>
      <c r="N83" s="169"/>
      <c r="O83" s="61"/>
      <c r="P83" s="61"/>
      <c r="Q83" s="61"/>
      <c r="R83" s="61"/>
      <c r="S83" s="61"/>
      <c r="T83" s="62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T83" s="14" t="s">
        <v>157</v>
      </c>
      <c r="AU83" s="14" t="s">
        <v>76</v>
      </c>
    </row>
    <row r="84" spans="1:65" s="2" customFormat="1" ht="24">
      <c r="A84" s="31"/>
      <c r="B84" s="32"/>
      <c r="C84" s="156" t="s">
        <v>78</v>
      </c>
      <c r="D84" s="156" t="s">
        <v>134</v>
      </c>
      <c r="E84" s="157" t="s">
        <v>135</v>
      </c>
      <c r="F84" s="158" t="s">
        <v>136</v>
      </c>
      <c r="G84" s="159" t="s">
        <v>131</v>
      </c>
      <c r="H84" s="160">
        <v>21</v>
      </c>
      <c r="I84" s="161"/>
      <c r="J84" s="162">
        <f>ROUND(I84*H84,2)</f>
        <v>0</v>
      </c>
      <c r="K84" s="158" t="s">
        <v>124</v>
      </c>
      <c r="L84" s="36"/>
      <c r="M84" s="163" t="s">
        <v>19</v>
      </c>
      <c r="N84" s="164" t="s">
        <v>39</v>
      </c>
      <c r="O84" s="61"/>
      <c r="P84" s="152">
        <f>O84*H84</f>
        <v>0</v>
      </c>
      <c r="Q84" s="152">
        <v>0</v>
      </c>
      <c r="R84" s="152">
        <f>Q84*H84</f>
        <v>0</v>
      </c>
      <c r="S84" s="152">
        <v>0</v>
      </c>
      <c r="T84" s="153">
        <f>S84*H84</f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54" t="s">
        <v>432</v>
      </c>
      <c r="AT84" s="154" t="s">
        <v>134</v>
      </c>
      <c r="AU84" s="154" t="s">
        <v>76</v>
      </c>
      <c r="AY84" s="14" t="s">
        <v>126</v>
      </c>
      <c r="BE84" s="155">
        <f>IF(N84="základní",J84,0)</f>
        <v>0</v>
      </c>
      <c r="BF84" s="155">
        <f>IF(N84="snížená",J84,0)</f>
        <v>0</v>
      </c>
      <c r="BG84" s="155">
        <f>IF(N84="zákl. přenesená",J84,0)</f>
        <v>0</v>
      </c>
      <c r="BH84" s="155">
        <f>IF(N84="sníž. přenesená",J84,0)</f>
        <v>0</v>
      </c>
      <c r="BI84" s="155">
        <f>IF(N84="nulová",J84,0)</f>
        <v>0</v>
      </c>
      <c r="BJ84" s="14" t="s">
        <v>76</v>
      </c>
      <c r="BK84" s="155">
        <f>ROUND(I84*H84,2)</f>
        <v>0</v>
      </c>
      <c r="BL84" s="14" t="s">
        <v>432</v>
      </c>
      <c r="BM84" s="154" t="s">
        <v>515</v>
      </c>
    </row>
    <row r="85" spans="1:65" s="2" customFormat="1" ht="19.5">
      <c r="A85" s="31"/>
      <c r="B85" s="32"/>
      <c r="C85" s="33"/>
      <c r="D85" s="165" t="s">
        <v>157</v>
      </c>
      <c r="E85" s="33"/>
      <c r="F85" s="166" t="s">
        <v>516</v>
      </c>
      <c r="G85" s="33"/>
      <c r="H85" s="33"/>
      <c r="I85" s="167"/>
      <c r="J85" s="33"/>
      <c r="K85" s="33"/>
      <c r="L85" s="36"/>
      <c r="M85" s="168"/>
      <c r="N85" s="169"/>
      <c r="O85" s="61"/>
      <c r="P85" s="61"/>
      <c r="Q85" s="61"/>
      <c r="R85" s="61"/>
      <c r="S85" s="61"/>
      <c r="T85" s="62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4" t="s">
        <v>157</v>
      </c>
      <c r="AU85" s="14" t="s">
        <v>76</v>
      </c>
    </row>
    <row r="86" spans="1:65" s="2" customFormat="1" ht="24">
      <c r="A86" s="31"/>
      <c r="B86" s="32"/>
      <c r="C86" s="156" t="s">
        <v>133</v>
      </c>
      <c r="D86" s="156" t="s">
        <v>134</v>
      </c>
      <c r="E86" s="157" t="s">
        <v>357</v>
      </c>
      <c r="F86" s="158" t="s">
        <v>358</v>
      </c>
      <c r="G86" s="159" t="s">
        <v>131</v>
      </c>
      <c r="H86" s="160">
        <v>4</v>
      </c>
      <c r="I86" s="161"/>
      <c r="J86" s="162">
        <f>ROUND(I86*H86,2)</f>
        <v>0</v>
      </c>
      <c r="K86" s="158" t="s">
        <v>124</v>
      </c>
      <c r="L86" s="36"/>
      <c r="M86" s="163" t="s">
        <v>19</v>
      </c>
      <c r="N86" s="164" t="s">
        <v>39</v>
      </c>
      <c r="O86" s="61"/>
      <c r="P86" s="152">
        <f>O86*H86</f>
        <v>0</v>
      </c>
      <c r="Q86" s="152">
        <v>0</v>
      </c>
      <c r="R86" s="152">
        <f>Q86*H86</f>
        <v>0</v>
      </c>
      <c r="S86" s="152">
        <v>0</v>
      </c>
      <c r="T86" s="153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54" t="s">
        <v>432</v>
      </c>
      <c r="AT86" s="154" t="s">
        <v>134</v>
      </c>
      <c r="AU86" s="154" t="s">
        <v>76</v>
      </c>
      <c r="AY86" s="14" t="s">
        <v>126</v>
      </c>
      <c r="BE86" s="155">
        <f>IF(N86="základní",J86,0)</f>
        <v>0</v>
      </c>
      <c r="BF86" s="155">
        <f>IF(N86="snížená",J86,0)</f>
        <v>0</v>
      </c>
      <c r="BG86" s="155">
        <f>IF(N86="zákl. přenesená",J86,0)</f>
        <v>0</v>
      </c>
      <c r="BH86" s="155">
        <f>IF(N86="sníž. přenesená",J86,0)</f>
        <v>0</v>
      </c>
      <c r="BI86" s="155">
        <f>IF(N86="nulová",J86,0)</f>
        <v>0</v>
      </c>
      <c r="BJ86" s="14" t="s">
        <v>76</v>
      </c>
      <c r="BK86" s="155">
        <f>ROUND(I86*H86,2)</f>
        <v>0</v>
      </c>
      <c r="BL86" s="14" t="s">
        <v>432</v>
      </c>
      <c r="BM86" s="154" t="s">
        <v>517</v>
      </c>
    </row>
    <row r="87" spans="1:65" s="2" customFormat="1" ht="19.5">
      <c r="A87" s="31"/>
      <c r="B87" s="32"/>
      <c r="C87" s="33"/>
      <c r="D87" s="165" t="s">
        <v>157</v>
      </c>
      <c r="E87" s="33"/>
      <c r="F87" s="166" t="s">
        <v>518</v>
      </c>
      <c r="G87" s="33"/>
      <c r="H87" s="33"/>
      <c r="I87" s="167"/>
      <c r="J87" s="33"/>
      <c r="K87" s="33"/>
      <c r="L87" s="36"/>
      <c r="M87" s="168"/>
      <c r="N87" s="169"/>
      <c r="O87" s="61"/>
      <c r="P87" s="61"/>
      <c r="Q87" s="61"/>
      <c r="R87" s="61"/>
      <c r="S87" s="61"/>
      <c r="T87" s="62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4" t="s">
        <v>157</v>
      </c>
      <c r="AU87" s="14" t="s">
        <v>76</v>
      </c>
    </row>
    <row r="88" spans="1:65" s="2" customFormat="1" ht="24">
      <c r="A88" s="31"/>
      <c r="B88" s="32"/>
      <c r="C88" s="156" t="s">
        <v>127</v>
      </c>
      <c r="D88" s="156" t="s">
        <v>134</v>
      </c>
      <c r="E88" s="157" t="s">
        <v>519</v>
      </c>
      <c r="F88" s="158" t="s">
        <v>520</v>
      </c>
      <c r="G88" s="159" t="s">
        <v>123</v>
      </c>
      <c r="H88" s="160">
        <v>18</v>
      </c>
      <c r="I88" s="161"/>
      <c r="J88" s="162">
        <f>ROUND(I88*H88,2)</f>
        <v>0</v>
      </c>
      <c r="K88" s="158" t="s">
        <v>124</v>
      </c>
      <c r="L88" s="36"/>
      <c r="M88" s="163" t="s">
        <v>19</v>
      </c>
      <c r="N88" s="164" t="s">
        <v>39</v>
      </c>
      <c r="O88" s="61"/>
      <c r="P88" s="152">
        <f>O88*H88</f>
        <v>0</v>
      </c>
      <c r="Q88" s="152">
        <v>0</v>
      </c>
      <c r="R88" s="152">
        <f>Q88*H88</f>
        <v>0</v>
      </c>
      <c r="S88" s="152">
        <v>0</v>
      </c>
      <c r="T88" s="153">
        <f>S88*H88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54" t="s">
        <v>482</v>
      </c>
      <c r="AT88" s="154" t="s">
        <v>134</v>
      </c>
      <c r="AU88" s="154" t="s">
        <v>76</v>
      </c>
      <c r="AY88" s="14" t="s">
        <v>126</v>
      </c>
      <c r="BE88" s="155">
        <f>IF(N88="základní",J88,0)</f>
        <v>0</v>
      </c>
      <c r="BF88" s="155">
        <f>IF(N88="snížená",J88,0)</f>
        <v>0</v>
      </c>
      <c r="BG88" s="155">
        <f>IF(N88="zákl. přenesená",J88,0)</f>
        <v>0</v>
      </c>
      <c r="BH88" s="155">
        <f>IF(N88="sníž. přenesená",J88,0)</f>
        <v>0</v>
      </c>
      <c r="BI88" s="155">
        <f>IF(N88="nulová",J88,0)</f>
        <v>0</v>
      </c>
      <c r="BJ88" s="14" t="s">
        <v>76</v>
      </c>
      <c r="BK88" s="155">
        <f>ROUND(I88*H88,2)</f>
        <v>0</v>
      </c>
      <c r="BL88" s="14" t="s">
        <v>482</v>
      </c>
      <c r="BM88" s="154" t="s">
        <v>521</v>
      </c>
    </row>
    <row r="89" spans="1:65" s="2" customFormat="1" ht="19.5">
      <c r="A89" s="31"/>
      <c r="B89" s="32"/>
      <c r="C89" s="33"/>
      <c r="D89" s="165" t="s">
        <v>157</v>
      </c>
      <c r="E89" s="33"/>
      <c r="F89" s="166" t="s">
        <v>522</v>
      </c>
      <c r="G89" s="33"/>
      <c r="H89" s="33"/>
      <c r="I89" s="167"/>
      <c r="J89" s="33"/>
      <c r="K89" s="33"/>
      <c r="L89" s="36"/>
      <c r="M89" s="168"/>
      <c r="N89" s="169"/>
      <c r="O89" s="61"/>
      <c r="P89" s="61"/>
      <c r="Q89" s="61"/>
      <c r="R89" s="61"/>
      <c r="S89" s="61"/>
      <c r="T89" s="62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4" t="s">
        <v>157</v>
      </c>
      <c r="AU89" s="14" t="s">
        <v>76</v>
      </c>
    </row>
    <row r="90" spans="1:65" s="2" customFormat="1" ht="78" customHeight="1">
      <c r="A90" s="31"/>
      <c r="B90" s="32"/>
      <c r="C90" s="156" t="s">
        <v>142</v>
      </c>
      <c r="D90" s="156" t="s">
        <v>134</v>
      </c>
      <c r="E90" s="157" t="s">
        <v>199</v>
      </c>
      <c r="F90" s="158" t="s">
        <v>200</v>
      </c>
      <c r="G90" s="159" t="s">
        <v>131</v>
      </c>
      <c r="H90" s="160">
        <v>50</v>
      </c>
      <c r="I90" s="161"/>
      <c r="J90" s="162">
        <f>ROUND(I90*H90,2)</f>
        <v>0</v>
      </c>
      <c r="K90" s="158" t="s">
        <v>124</v>
      </c>
      <c r="L90" s="36"/>
      <c r="M90" s="163" t="s">
        <v>19</v>
      </c>
      <c r="N90" s="164" t="s">
        <v>39</v>
      </c>
      <c r="O90" s="61"/>
      <c r="P90" s="152">
        <f>O90*H90</f>
        <v>0</v>
      </c>
      <c r="Q90" s="152">
        <v>0</v>
      </c>
      <c r="R90" s="152">
        <f>Q90*H90</f>
        <v>0</v>
      </c>
      <c r="S90" s="152">
        <v>0</v>
      </c>
      <c r="T90" s="153">
        <f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54" t="s">
        <v>482</v>
      </c>
      <c r="AT90" s="154" t="s">
        <v>134</v>
      </c>
      <c r="AU90" s="154" t="s">
        <v>76</v>
      </c>
      <c r="AY90" s="14" t="s">
        <v>126</v>
      </c>
      <c r="BE90" s="155">
        <f>IF(N90="základní",J90,0)</f>
        <v>0</v>
      </c>
      <c r="BF90" s="155">
        <f>IF(N90="snížená",J90,0)</f>
        <v>0</v>
      </c>
      <c r="BG90" s="155">
        <f>IF(N90="zákl. přenesená",J90,0)</f>
        <v>0</v>
      </c>
      <c r="BH90" s="155">
        <f>IF(N90="sníž. přenesená",J90,0)</f>
        <v>0</v>
      </c>
      <c r="BI90" s="155">
        <f>IF(N90="nulová",J90,0)</f>
        <v>0</v>
      </c>
      <c r="BJ90" s="14" t="s">
        <v>76</v>
      </c>
      <c r="BK90" s="155">
        <f>ROUND(I90*H90,2)</f>
        <v>0</v>
      </c>
      <c r="BL90" s="14" t="s">
        <v>482</v>
      </c>
      <c r="BM90" s="154" t="s">
        <v>523</v>
      </c>
    </row>
    <row r="91" spans="1:65" s="2" customFormat="1" ht="36">
      <c r="A91" s="31"/>
      <c r="B91" s="32"/>
      <c r="C91" s="142" t="s">
        <v>146</v>
      </c>
      <c r="D91" s="142" t="s">
        <v>120</v>
      </c>
      <c r="E91" s="143" t="s">
        <v>203</v>
      </c>
      <c r="F91" s="144" t="s">
        <v>204</v>
      </c>
      <c r="G91" s="145" t="s">
        <v>123</v>
      </c>
      <c r="H91" s="146">
        <v>178</v>
      </c>
      <c r="I91" s="147"/>
      <c r="J91" s="148">
        <f>ROUND(I91*H91,2)</f>
        <v>0</v>
      </c>
      <c r="K91" s="144" t="s">
        <v>124</v>
      </c>
      <c r="L91" s="149"/>
      <c r="M91" s="150" t="s">
        <v>19</v>
      </c>
      <c r="N91" s="151" t="s">
        <v>39</v>
      </c>
      <c r="O91" s="61"/>
      <c r="P91" s="152">
        <f>O91*H91</f>
        <v>0</v>
      </c>
      <c r="Q91" s="152">
        <v>0</v>
      </c>
      <c r="R91" s="152">
        <f>Q91*H91</f>
        <v>0</v>
      </c>
      <c r="S91" s="152">
        <v>0</v>
      </c>
      <c r="T91" s="153">
        <f>S91*H91</f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54" t="s">
        <v>499</v>
      </c>
      <c r="AT91" s="154" t="s">
        <v>120</v>
      </c>
      <c r="AU91" s="154" t="s">
        <v>76</v>
      </c>
      <c r="AY91" s="14" t="s">
        <v>126</v>
      </c>
      <c r="BE91" s="155">
        <f>IF(N91="základní",J91,0)</f>
        <v>0</v>
      </c>
      <c r="BF91" s="155">
        <f>IF(N91="snížená",J91,0)</f>
        <v>0</v>
      </c>
      <c r="BG91" s="155">
        <f>IF(N91="zákl. přenesená",J91,0)</f>
        <v>0</v>
      </c>
      <c r="BH91" s="155">
        <f>IF(N91="sníž. přenesená",J91,0)</f>
        <v>0</v>
      </c>
      <c r="BI91" s="155">
        <f>IF(N91="nulová",J91,0)</f>
        <v>0</v>
      </c>
      <c r="BJ91" s="14" t="s">
        <v>76</v>
      </c>
      <c r="BK91" s="155">
        <f>ROUND(I91*H91,2)</f>
        <v>0</v>
      </c>
      <c r="BL91" s="14" t="s">
        <v>499</v>
      </c>
      <c r="BM91" s="154" t="s">
        <v>524</v>
      </c>
    </row>
    <row r="92" spans="1:65" s="2" customFormat="1" ht="19.5">
      <c r="A92" s="31"/>
      <c r="B92" s="32"/>
      <c r="C92" s="33"/>
      <c r="D92" s="165" t="s">
        <v>157</v>
      </c>
      <c r="E92" s="33"/>
      <c r="F92" s="166" t="s">
        <v>525</v>
      </c>
      <c r="G92" s="33"/>
      <c r="H92" s="33"/>
      <c r="I92" s="167"/>
      <c r="J92" s="33"/>
      <c r="K92" s="33"/>
      <c r="L92" s="36"/>
      <c r="M92" s="168"/>
      <c r="N92" s="169"/>
      <c r="O92" s="61"/>
      <c r="P92" s="61"/>
      <c r="Q92" s="61"/>
      <c r="R92" s="61"/>
      <c r="S92" s="61"/>
      <c r="T92" s="62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T92" s="14" t="s">
        <v>157</v>
      </c>
      <c r="AU92" s="14" t="s">
        <v>76</v>
      </c>
    </row>
    <row r="93" spans="1:65" s="2" customFormat="1" ht="36">
      <c r="A93" s="31"/>
      <c r="B93" s="32"/>
      <c r="C93" s="156" t="s">
        <v>150</v>
      </c>
      <c r="D93" s="156" t="s">
        <v>134</v>
      </c>
      <c r="E93" s="157" t="s">
        <v>143</v>
      </c>
      <c r="F93" s="158" t="s">
        <v>144</v>
      </c>
      <c r="G93" s="159" t="s">
        <v>131</v>
      </c>
      <c r="H93" s="160">
        <v>21</v>
      </c>
      <c r="I93" s="161"/>
      <c r="J93" s="162">
        <f>ROUND(I93*H93,2)</f>
        <v>0</v>
      </c>
      <c r="K93" s="158" t="s">
        <v>124</v>
      </c>
      <c r="L93" s="36"/>
      <c r="M93" s="163" t="s">
        <v>19</v>
      </c>
      <c r="N93" s="164" t="s">
        <v>39</v>
      </c>
      <c r="O93" s="61"/>
      <c r="P93" s="152">
        <f>O93*H93</f>
        <v>0</v>
      </c>
      <c r="Q93" s="152">
        <v>0</v>
      </c>
      <c r="R93" s="152">
        <f>Q93*H93</f>
        <v>0</v>
      </c>
      <c r="S93" s="152">
        <v>0</v>
      </c>
      <c r="T93" s="153">
        <f>S93*H93</f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54" t="s">
        <v>432</v>
      </c>
      <c r="AT93" s="154" t="s">
        <v>134</v>
      </c>
      <c r="AU93" s="154" t="s">
        <v>76</v>
      </c>
      <c r="AY93" s="14" t="s">
        <v>126</v>
      </c>
      <c r="BE93" s="155">
        <f>IF(N93="základní",J93,0)</f>
        <v>0</v>
      </c>
      <c r="BF93" s="155">
        <f>IF(N93="snížená",J93,0)</f>
        <v>0</v>
      </c>
      <c r="BG93" s="155">
        <f>IF(N93="zákl. přenesená",J93,0)</f>
        <v>0</v>
      </c>
      <c r="BH93" s="155">
        <f>IF(N93="sníž. přenesená",J93,0)</f>
        <v>0</v>
      </c>
      <c r="BI93" s="155">
        <f>IF(N93="nulová",J93,0)</f>
        <v>0</v>
      </c>
      <c r="BJ93" s="14" t="s">
        <v>76</v>
      </c>
      <c r="BK93" s="155">
        <f>ROUND(I93*H93,2)</f>
        <v>0</v>
      </c>
      <c r="BL93" s="14" t="s">
        <v>432</v>
      </c>
      <c r="BM93" s="154" t="s">
        <v>526</v>
      </c>
    </row>
    <row r="94" spans="1:65" s="2" customFormat="1" ht="33" customHeight="1">
      <c r="A94" s="31"/>
      <c r="B94" s="32"/>
      <c r="C94" s="142" t="s">
        <v>125</v>
      </c>
      <c r="D94" s="142" t="s">
        <v>120</v>
      </c>
      <c r="E94" s="143" t="s">
        <v>147</v>
      </c>
      <c r="F94" s="144" t="s">
        <v>148</v>
      </c>
      <c r="G94" s="145" t="s">
        <v>131</v>
      </c>
      <c r="H94" s="146">
        <v>21</v>
      </c>
      <c r="I94" s="147"/>
      <c r="J94" s="148">
        <f>ROUND(I94*H94,2)</f>
        <v>0</v>
      </c>
      <c r="K94" s="144" t="s">
        <v>124</v>
      </c>
      <c r="L94" s="149"/>
      <c r="M94" s="150" t="s">
        <v>19</v>
      </c>
      <c r="N94" s="151" t="s">
        <v>39</v>
      </c>
      <c r="O94" s="61"/>
      <c r="P94" s="152">
        <f>O94*H94</f>
        <v>0</v>
      </c>
      <c r="Q94" s="152">
        <v>0</v>
      </c>
      <c r="R94" s="152">
        <f>Q94*H94</f>
        <v>0</v>
      </c>
      <c r="S94" s="152">
        <v>0</v>
      </c>
      <c r="T94" s="153">
        <f>S94*H94</f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54" t="s">
        <v>499</v>
      </c>
      <c r="AT94" s="154" t="s">
        <v>120</v>
      </c>
      <c r="AU94" s="154" t="s">
        <v>76</v>
      </c>
      <c r="AY94" s="14" t="s">
        <v>126</v>
      </c>
      <c r="BE94" s="155">
        <f>IF(N94="základní",J94,0)</f>
        <v>0</v>
      </c>
      <c r="BF94" s="155">
        <f>IF(N94="snížená",J94,0)</f>
        <v>0</v>
      </c>
      <c r="BG94" s="155">
        <f>IF(N94="zákl. přenesená",J94,0)</f>
        <v>0</v>
      </c>
      <c r="BH94" s="155">
        <f>IF(N94="sníž. přenesená",J94,0)</f>
        <v>0</v>
      </c>
      <c r="BI94" s="155">
        <f>IF(N94="nulová",J94,0)</f>
        <v>0</v>
      </c>
      <c r="BJ94" s="14" t="s">
        <v>76</v>
      </c>
      <c r="BK94" s="155">
        <f>ROUND(I94*H94,2)</f>
        <v>0</v>
      </c>
      <c r="BL94" s="14" t="s">
        <v>499</v>
      </c>
      <c r="BM94" s="154" t="s">
        <v>527</v>
      </c>
    </row>
    <row r="95" spans="1:65" s="2" customFormat="1" ht="19.5">
      <c r="A95" s="31"/>
      <c r="B95" s="32"/>
      <c r="C95" s="33"/>
      <c r="D95" s="165" t="s">
        <v>157</v>
      </c>
      <c r="E95" s="33"/>
      <c r="F95" s="166" t="s">
        <v>528</v>
      </c>
      <c r="G95" s="33"/>
      <c r="H95" s="33"/>
      <c r="I95" s="167"/>
      <c r="J95" s="33"/>
      <c r="K95" s="33"/>
      <c r="L95" s="36"/>
      <c r="M95" s="168"/>
      <c r="N95" s="169"/>
      <c r="O95" s="61"/>
      <c r="P95" s="61"/>
      <c r="Q95" s="61"/>
      <c r="R95" s="61"/>
      <c r="S95" s="61"/>
      <c r="T95" s="62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T95" s="14" t="s">
        <v>157</v>
      </c>
      <c r="AU95" s="14" t="s">
        <v>76</v>
      </c>
    </row>
    <row r="96" spans="1:65" s="2" customFormat="1" ht="16.5" customHeight="1">
      <c r="A96" s="31"/>
      <c r="B96" s="32"/>
      <c r="C96" s="156" t="s">
        <v>159</v>
      </c>
      <c r="D96" s="156" t="s">
        <v>134</v>
      </c>
      <c r="E96" s="157" t="s">
        <v>250</v>
      </c>
      <c r="F96" s="158" t="s">
        <v>251</v>
      </c>
      <c r="G96" s="159" t="s">
        <v>131</v>
      </c>
      <c r="H96" s="160">
        <v>42</v>
      </c>
      <c r="I96" s="161"/>
      <c r="J96" s="162">
        <f>ROUND(I96*H96,2)</f>
        <v>0</v>
      </c>
      <c r="K96" s="158" t="s">
        <v>124</v>
      </c>
      <c r="L96" s="36"/>
      <c r="M96" s="163" t="s">
        <v>19</v>
      </c>
      <c r="N96" s="164" t="s">
        <v>39</v>
      </c>
      <c r="O96" s="61"/>
      <c r="P96" s="152">
        <f>O96*H96</f>
        <v>0</v>
      </c>
      <c r="Q96" s="152">
        <v>0</v>
      </c>
      <c r="R96" s="152">
        <f>Q96*H96</f>
        <v>0</v>
      </c>
      <c r="S96" s="152">
        <v>0</v>
      </c>
      <c r="T96" s="153">
        <f>S96*H96</f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54" t="s">
        <v>482</v>
      </c>
      <c r="AT96" s="154" t="s">
        <v>134</v>
      </c>
      <c r="AU96" s="154" t="s">
        <v>76</v>
      </c>
      <c r="AY96" s="14" t="s">
        <v>126</v>
      </c>
      <c r="BE96" s="155">
        <f>IF(N96="základní",J96,0)</f>
        <v>0</v>
      </c>
      <c r="BF96" s="155">
        <f>IF(N96="snížená",J96,0)</f>
        <v>0</v>
      </c>
      <c r="BG96" s="155">
        <f>IF(N96="zákl. přenesená",J96,0)</f>
        <v>0</v>
      </c>
      <c r="BH96" s="155">
        <f>IF(N96="sníž. přenesená",J96,0)</f>
        <v>0</v>
      </c>
      <c r="BI96" s="155">
        <f>IF(N96="nulová",J96,0)</f>
        <v>0</v>
      </c>
      <c r="BJ96" s="14" t="s">
        <v>76</v>
      </c>
      <c r="BK96" s="155">
        <f>ROUND(I96*H96,2)</f>
        <v>0</v>
      </c>
      <c r="BL96" s="14" t="s">
        <v>482</v>
      </c>
      <c r="BM96" s="154" t="s">
        <v>529</v>
      </c>
    </row>
    <row r="97" spans="1:65" s="2" customFormat="1" ht="48">
      <c r="A97" s="31"/>
      <c r="B97" s="32"/>
      <c r="C97" s="142" t="s">
        <v>163</v>
      </c>
      <c r="D97" s="142" t="s">
        <v>120</v>
      </c>
      <c r="E97" s="143" t="s">
        <v>530</v>
      </c>
      <c r="F97" s="144" t="s">
        <v>531</v>
      </c>
      <c r="G97" s="145" t="s">
        <v>131</v>
      </c>
      <c r="H97" s="146">
        <v>42</v>
      </c>
      <c r="I97" s="147"/>
      <c r="J97" s="148">
        <f>ROUND(I97*H97,2)</f>
        <v>0</v>
      </c>
      <c r="K97" s="144" t="s">
        <v>124</v>
      </c>
      <c r="L97" s="149"/>
      <c r="M97" s="150" t="s">
        <v>19</v>
      </c>
      <c r="N97" s="151" t="s">
        <v>39</v>
      </c>
      <c r="O97" s="61"/>
      <c r="P97" s="152">
        <f>O97*H97</f>
        <v>0</v>
      </c>
      <c r="Q97" s="152">
        <v>0</v>
      </c>
      <c r="R97" s="152">
        <f>Q97*H97</f>
        <v>0</v>
      </c>
      <c r="S97" s="152">
        <v>0</v>
      </c>
      <c r="T97" s="153">
        <f>S97*H97</f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54" t="s">
        <v>499</v>
      </c>
      <c r="AT97" s="154" t="s">
        <v>120</v>
      </c>
      <c r="AU97" s="154" t="s">
        <v>76</v>
      </c>
      <c r="AY97" s="14" t="s">
        <v>126</v>
      </c>
      <c r="BE97" s="155">
        <f>IF(N97="základní",J97,0)</f>
        <v>0</v>
      </c>
      <c r="BF97" s="155">
        <f>IF(N97="snížená",J97,0)</f>
        <v>0</v>
      </c>
      <c r="BG97" s="155">
        <f>IF(N97="zákl. přenesená",J97,0)</f>
        <v>0</v>
      </c>
      <c r="BH97" s="155">
        <f>IF(N97="sníž. přenesená",J97,0)</f>
        <v>0</v>
      </c>
      <c r="BI97" s="155">
        <f>IF(N97="nulová",J97,0)</f>
        <v>0</v>
      </c>
      <c r="BJ97" s="14" t="s">
        <v>76</v>
      </c>
      <c r="BK97" s="155">
        <f>ROUND(I97*H97,2)</f>
        <v>0</v>
      </c>
      <c r="BL97" s="14" t="s">
        <v>499</v>
      </c>
      <c r="BM97" s="154" t="s">
        <v>532</v>
      </c>
    </row>
    <row r="98" spans="1:65" s="2" customFormat="1" ht="19.5">
      <c r="A98" s="31"/>
      <c r="B98" s="32"/>
      <c r="C98" s="33"/>
      <c r="D98" s="165" t="s">
        <v>157</v>
      </c>
      <c r="E98" s="33"/>
      <c r="F98" s="166" t="s">
        <v>533</v>
      </c>
      <c r="G98" s="33"/>
      <c r="H98" s="33"/>
      <c r="I98" s="167"/>
      <c r="J98" s="33"/>
      <c r="K98" s="33"/>
      <c r="L98" s="36"/>
      <c r="M98" s="168"/>
      <c r="N98" s="169"/>
      <c r="O98" s="61"/>
      <c r="P98" s="61"/>
      <c r="Q98" s="61"/>
      <c r="R98" s="61"/>
      <c r="S98" s="61"/>
      <c r="T98" s="62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T98" s="14" t="s">
        <v>157</v>
      </c>
      <c r="AU98" s="14" t="s">
        <v>76</v>
      </c>
    </row>
    <row r="99" spans="1:65" s="2" customFormat="1" ht="44.25" customHeight="1">
      <c r="A99" s="31"/>
      <c r="B99" s="32"/>
      <c r="C99" s="156" t="s">
        <v>167</v>
      </c>
      <c r="D99" s="156" t="s">
        <v>134</v>
      </c>
      <c r="E99" s="157" t="s">
        <v>151</v>
      </c>
      <c r="F99" s="158" t="s">
        <v>152</v>
      </c>
      <c r="G99" s="159" t="s">
        <v>131</v>
      </c>
      <c r="H99" s="160">
        <v>21</v>
      </c>
      <c r="I99" s="161"/>
      <c r="J99" s="162">
        <f>ROUND(I99*H99,2)</f>
        <v>0</v>
      </c>
      <c r="K99" s="158" t="s">
        <v>124</v>
      </c>
      <c r="L99" s="36"/>
      <c r="M99" s="163" t="s">
        <v>19</v>
      </c>
      <c r="N99" s="164" t="s">
        <v>39</v>
      </c>
      <c r="O99" s="61"/>
      <c r="P99" s="152">
        <f>O99*H99</f>
        <v>0</v>
      </c>
      <c r="Q99" s="152">
        <v>0</v>
      </c>
      <c r="R99" s="152">
        <f>Q99*H99</f>
        <v>0</v>
      </c>
      <c r="S99" s="152">
        <v>0</v>
      </c>
      <c r="T99" s="153">
        <f>S99*H99</f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54" t="s">
        <v>432</v>
      </c>
      <c r="AT99" s="154" t="s">
        <v>134</v>
      </c>
      <c r="AU99" s="154" t="s">
        <v>76</v>
      </c>
      <c r="AY99" s="14" t="s">
        <v>126</v>
      </c>
      <c r="BE99" s="155">
        <f>IF(N99="základní",J99,0)</f>
        <v>0</v>
      </c>
      <c r="BF99" s="155">
        <f>IF(N99="snížená",J99,0)</f>
        <v>0</v>
      </c>
      <c r="BG99" s="155">
        <f>IF(N99="zákl. přenesená",J99,0)</f>
        <v>0</v>
      </c>
      <c r="BH99" s="155">
        <f>IF(N99="sníž. přenesená",J99,0)</f>
        <v>0</v>
      </c>
      <c r="BI99" s="155">
        <f>IF(N99="nulová",J99,0)</f>
        <v>0</v>
      </c>
      <c r="BJ99" s="14" t="s">
        <v>76</v>
      </c>
      <c r="BK99" s="155">
        <f>ROUND(I99*H99,2)</f>
        <v>0</v>
      </c>
      <c r="BL99" s="14" t="s">
        <v>432</v>
      </c>
      <c r="BM99" s="154" t="s">
        <v>534</v>
      </c>
    </row>
    <row r="100" spans="1:65" s="2" customFormat="1" ht="48">
      <c r="A100" s="31"/>
      <c r="B100" s="32"/>
      <c r="C100" s="142" t="s">
        <v>171</v>
      </c>
      <c r="D100" s="142" t="s">
        <v>120</v>
      </c>
      <c r="E100" s="143" t="s">
        <v>160</v>
      </c>
      <c r="F100" s="144" t="s">
        <v>161</v>
      </c>
      <c r="G100" s="145" t="s">
        <v>131</v>
      </c>
      <c r="H100" s="146">
        <v>21</v>
      </c>
      <c r="I100" s="147"/>
      <c r="J100" s="148">
        <f>ROUND(I100*H100,2)</f>
        <v>0</v>
      </c>
      <c r="K100" s="144" t="s">
        <v>124</v>
      </c>
      <c r="L100" s="149"/>
      <c r="M100" s="150" t="s">
        <v>19</v>
      </c>
      <c r="N100" s="151" t="s">
        <v>39</v>
      </c>
      <c r="O100" s="61"/>
      <c r="P100" s="152">
        <f>O100*H100</f>
        <v>0</v>
      </c>
      <c r="Q100" s="152">
        <v>0</v>
      </c>
      <c r="R100" s="152">
        <f>Q100*H100</f>
        <v>0</v>
      </c>
      <c r="S100" s="152">
        <v>0</v>
      </c>
      <c r="T100" s="153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54" t="s">
        <v>499</v>
      </c>
      <c r="AT100" s="154" t="s">
        <v>120</v>
      </c>
      <c r="AU100" s="154" t="s">
        <v>76</v>
      </c>
      <c r="AY100" s="14" t="s">
        <v>126</v>
      </c>
      <c r="BE100" s="155">
        <f>IF(N100="základní",J100,0)</f>
        <v>0</v>
      </c>
      <c r="BF100" s="155">
        <f>IF(N100="snížená",J100,0)</f>
        <v>0</v>
      </c>
      <c r="BG100" s="155">
        <f>IF(N100="zákl. přenesená",J100,0)</f>
        <v>0</v>
      </c>
      <c r="BH100" s="155">
        <f>IF(N100="sníž. přenesená",J100,0)</f>
        <v>0</v>
      </c>
      <c r="BI100" s="155">
        <f>IF(N100="nulová",J100,0)</f>
        <v>0</v>
      </c>
      <c r="BJ100" s="14" t="s">
        <v>76</v>
      </c>
      <c r="BK100" s="155">
        <f>ROUND(I100*H100,2)</f>
        <v>0</v>
      </c>
      <c r="BL100" s="14" t="s">
        <v>499</v>
      </c>
      <c r="BM100" s="154" t="s">
        <v>535</v>
      </c>
    </row>
    <row r="101" spans="1:65" s="2" customFormat="1" ht="36">
      <c r="A101" s="31"/>
      <c r="B101" s="32"/>
      <c r="C101" s="156" t="s">
        <v>175</v>
      </c>
      <c r="D101" s="156" t="s">
        <v>134</v>
      </c>
      <c r="E101" s="157" t="s">
        <v>361</v>
      </c>
      <c r="F101" s="158" t="s">
        <v>362</v>
      </c>
      <c r="G101" s="159" t="s">
        <v>131</v>
      </c>
      <c r="H101" s="160">
        <v>3</v>
      </c>
      <c r="I101" s="161"/>
      <c r="J101" s="162">
        <f>ROUND(I101*H101,2)</f>
        <v>0</v>
      </c>
      <c r="K101" s="158" t="s">
        <v>124</v>
      </c>
      <c r="L101" s="36"/>
      <c r="M101" s="163" t="s">
        <v>19</v>
      </c>
      <c r="N101" s="164" t="s">
        <v>39</v>
      </c>
      <c r="O101" s="61"/>
      <c r="P101" s="152">
        <f>O101*H101</f>
        <v>0</v>
      </c>
      <c r="Q101" s="152">
        <v>0</v>
      </c>
      <c r="R101" s="152">
        <f>Q101*H101</f>
        <v>0</v>
      </c>
      <c r="S101" s="152">
        <v>0</v>
      </c>
      <c r="T101" s="153">
        <f>S101*H101</f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54" t="s">
        <v>482</v>
      </c>
      <c r="AT101" s="154" t="s">
        <v>134</v>
      </c>
      <c r="AU101" s="154" t="s">
        <v>76</v>
      </c>
      <c r="AY101" s="14" t="s">
        <v>126</v>
      </c>
      <c r="BE101" s="155">
        <f>IF(N101="základní",J101,0)</f>
        <v>0</v>
      </c>
      <c r="BF101" s="155">
        <f>IF(N101="snížená",J101,0)</f>
        <v>0</v>
      </c>
      <c r="BG101" s="155">
        <f>IF(N101="zákl. přenesená",J101,0)</f>
        <v>0</v>
      </c>
      <c r="BH101" s="155">
        <f>IF(N101="sníž. přenesená",J101,0)</f>
        <v>0</v>
      </c>
      <c r="BI101" s="155">
        <f>IF(N101="nulová",J101,0)</f>
        <v>0</v>
      </c>
      <c r="BJ101" s="14" t="s">
        <v>76</v>
      </c>
      <c r="BK101" s="155">
        <f>ROUND(I101*H101,2)</f>
        <v>0</v>
      </c>
      <c r="BL101" s="14" t="s">
        <v>482</v>
      </c>
      <c r="BM101" s="154" t="s">
        <v>536</v>
      </c>
    </row>
    <row r="102" spans="1:65" s="2" customFormat="1" ht="48">
      <c r="A102" s="31"/>
      <c r="B102" s="32"/>
      <c r="C102" s="142" t="s">
        <v>179</v>
      </c>
      <c r="D102" s="142" t="s">
        <v>120</v>
      </c>
      <c r="E102" s="143" t="s">
        <v>154</v>
      </c>
      <c r="F102" s="144" t="s">
        <v>155</v>
      </c>
      <c r="G102" s="145" t="s">
        <v>131</v>
      </c>
      <c r="H102" s="146">
        <v>3</v>
      </c>
      <c r="I102" s="147"/>
      <c r="J102" s="148">
        <f>ROUND(I102*H102,2)</f>
        <v>0</v>
      </c>
      <c r="K102" s="144" t="s">
        <v>124</v>
      </c>
      <c r="L102" s="149"/>
      <c r="M102" s="150" t="s">
        <v>19</v>
      </c>
      <c r="N102" s="151" t="s">
        <v>39</v>
      </c>
      <c r="O102" s="61"/>
      <c r="P102" s="152">
        <f>O102*H102</f>
        <v>0</v>
      </c>
      <c r="Q102" s="152">
        <v>0</v>
      </c>
      <c r="R102" s="152">
        <f>Q102*H102</f>
        <v>0</v>
      </c>
      <c r="S102" s="152">
        <v>0</v>
      </c>
      <c r="T102" s="153">
        <f>S102*H102</f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54" t="s">
        <v>499</v>
      </c>
      <c r="AT102" s="154" t="s">
        <v>120</v>
      </c>
      <c r="AU102" s="154" t="s">
        <v>76</v>
      </c>
      <c r="AY102" s="14" t="s">
        <v>126</v>
      </c>
      <c r="BE102" s="155">
        <f>IF(N102="základní",J102,0)</f>
        <v>0</v>
      </c>
      <c r="BF102" s="155">
        <f>IF(N102="snížená",J102,0)</f>
        <v>0</v>
      </c>
      <c r="BG102" s="155">
        <f>IF(N102="zákl. přenesená",J102,0)</f>
        <v>0</v>
      </c>
      <c r="BH102" s="155">
        <f>IF(N102="sníž. přenesená",J102,0)</f>
        <v>0</v>
      </c>
      <c r="BI102" s="155">
        <f>IF(N102="nulová",J102,0)</f>
        <v>0</v>
      </c>
      <c r="BJ102" s="14" t="s">
        <v>76</v>
      </c>
      <c r="BK102" s="155">
        <f>ROUND(I102*H102,2)</f>
        <v>0</v>
      </c>
      <c r="BL102" s="14" t="s">
        <v>499</v>
      </c>
      <c r="BM102" s="154" t="s">
        <v>537</v>
      </c>
    </row>
    <row r="103" spans="1:65" s="2" customFormat="1" ht="19.5">
      <c r="A103" s="31"/>
      <c r="B103" s="32"/>
      <c r="C103" s="33"/>
      <c r="D103" s="165" t="s">
        <v>157</v>
      </c>
      <c r="E103" s="33"/>
      <c r="F103" s="166" t="s">
        <v>538</v>
      </c>
      <c r="G103" s="33"/>
      <c r="H103" s="33"/>
      <c r="I103" s="167"/>
      <c r="J103" s="33"/>
      <c r="K103" s="33"/>
      <c r="L103" s="36"/>
      <c r="M103" s="168"/>
      <c r="N103" s="169"/>
      <c r="O103" s="61"/>
      <c r="P103" s="61"/>
      <c r="Q103" s="61"/>
      <c r="R103" s="61"/>
      <c r="S103" s="61"/>
      <c r="T103" s="62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T103" s="14" t="s">
        <v>157</v>
      </c>
      <c r="AU103" s="14" t="s">
        <v>76</v>
      </c>
    </row>
    <row r="104" spans="1:65" s="2" customFormat="1" ht="55.5" customHeight="1">
      <c r="A104" s="31"/>
      <c r="B104" s="32"/>
      <c r="C104" s="156" t="s">
        <v>8</v>
      </c>
      <c r="D104" s="156" t="s">
        <v>134</v>
      </c>
      <c r="E104" s="157" t="s">
        <v>388</v>
      </c>
      <c r="F104" s="158" t="s">
        <v>389</v>
      </c>
      <c r="G104" s="159" t="s">
        <v>123</v>
      </c>
      <c r="H104" s="160">
        <v>6</v>
      </c>
      <c r="I104" s="161"/>
      <c r="J104" s="162">
        <f>ROUND(I104*H104,2)</f>
        <v>0</v>
      </c>
      <c r="K104" s="158" t="s">
        <v>124</v>
      </c>
      <c r="L104" s="36"/>
      <c r="M104" s="163" t="s">
        <v>19</v>
      </c>
      <c r="N104" s="164" t="s">
        <v>39</v>
      </c>
      <c r="O104" s="61"/>
      <c r="P104" s="152">
        <f>O104*H104</f>
        <v>0</v>
      </c>
      <c r="Q104" s="152">
        <v>0</v>
      </c>
      <c r="R104" s="152">
        <f>Q104*H104</f>
        <v>0</v>
      </c>
      <c r="S104" s="152">
        <v>0</v>
      </c>
      <c r="T104" s="153">
        <f>S104*H104</f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54" t="s">
        <v>482</v>
      </c>
      <c r="AT104" s="154" t="s">
        <v>134</v>
      </c>
      <c r="AU104" s="154" t="s">
        <v>76</v>
      </c>
      <c r="AY104" s="14" t="s">
        <v>126</v>
      </c>
      <c r="BE104" s="155">
        <f>IF(N104="základní",J104,0)</f>
        <v>0</v>
      </c>
      <c r="BF104" s="155">
        <f>IF(N104="snížená",J104,0)</f>
        <v>0</v>
      </c>
      <c r="BG104" s="155">
        <f>IF(N104="zákl. přenesená",J104,0)</f>
        <v>0</v>
      </c>
      <c r="BH104" s="155">
        <f>IF(N104="sníž. přenesená",J104,0)</f>
        <v>0</v>
      </c>
      <c r="BI104" s="155">
        <f>IF(N104="nulová",J104,0)</f>
        <v>0</v>
      </c>
      <c r="BJ104" s="14" t="s">
        <v>76</v>
      </c>
      <c r="BK104" s="155">
        <f>ROUND(I104*H104,2)</f>
        <v>0</v>
      </c>
      <c r="BL104" s="14" t="s">
        <v>482</v>
      </c>
      <c r="BM104" s="154" t="s">
        <v>539</v>
      </c>
    </row>
    <row r="105" spans="1:65" s="2" customFormat="1" ht="24">
      <c r="A105" s="31"/>
      <c r="B105" s="32"/>
      <c r="C105" s="142" t="s">
        <v>186</v>
      </c>
      <c r="D105" s="142" t="s">
        <v>120</v>
      </c>
      <c r="E105" s="143" t="s">
        <v>540</v>
      </c>
      <c r="F105" s="144" t="s">
        <v>541</v>
      </c>
      <c r="G105" s="145" t="s">
        <v>123</v>
      </c>
      <c r="H105" s="146">
        <v>6</v>
      </c>
      <c r="I105" s="147"/>
      <c r="J105" s="148">
        <f>ROUND(I105*H105,2)</f>
        <v>0</v>
      </c>
      <c r="K105" s="144" t="s">
        <v>124</v>
      </c>
      <c r="L105" s="149"/>
      <c r="M105" s="150" t="s">
        <v>19</v>
      </c>
      <c r="N105" s="151" t="s">
        <v>39</v>
      </c>
      <c r="O105" s="61"/>
      <c r="P105" s="152">
        <f>O105*H105</f>
        <v>0</v>
      </c>
      <c r="Q105" s="152">
        <v>0</v>
      </c>
      <c r="R105" s="152">
        <f>Q105*H105</f>
        <v>0</v>
      </c>
      <c r="S105" s="152">
        <v>0</v>
      </c>
      <c r="T105" s="153">
        <f>S105*H105</f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54" t="s">
        <v>542</v>
      </c>
      <c r="AT105" s="154" t="s">
        <v>120</v>
      </c>
      <c r="AU105" s="154" t="s">
        <v>76</v>
      </c>
      <c r="AY105" s="14" t="s">
        <v>126</v>
      </c>
      <c r="BE105" s="155">
        <f>IF(N105="základní",J105,0)</f>
        <v>0</v>
      </c>
      <c r="BF105" s="155">
        <f>IF(N105="snížená",J105,0)</f>
        <v>0</v>
      </c>
      <c r="BG105" s="155">
        <f>IF(N105="zákl. přenesená",J105,0)</f>
        <v>0</v>
      </c>
      <c r="BH105" s="155">
        <f>IF(N105="sníž. přenesená",J105,0)</f>
        <v>0</v>
      </c>
      <c r="BI105" s="155">
        <f>IF(N105="nulová",J105,0)</f>
        <v>0</v>
      </c>
      <c r="BJ105" s="14" t="s">
        <v>76</v>
      </c>
      <c r="BK105" s="155">
        <f>ROUND(I105*H105,2)</f>
        <v>0</v>
      </c>
      <c r="BL105" s="14" t="s">
        <v>482</v>
      </c>
      <c r="BM105" s="154" t="s">
        <v>543</v>
      </c>
    </row>
    <row r="106" spans="1:65" s="2" customFormat="1" ht="60">
      <c r="A106" s="31"/>
      <c r="B106" s="32"/>
      <c r="C106" s="156" t="s">
        <v>190</v>
      </c>
      <c r="D106" s="156" t="s">
        <v>134</v>
      </c>
      <c r="E106" s="157" t="s">
        <v>394</v>
      </c>
      <c r="F106" s="158" t="s">
        <v>395</v>
      </c>
      <c r="G106" s="159" t="s">
        <v>123</v>
      </c>
      <c r="H106" s="160">
        <v>18</v>
      </c>
      <c r="I106" s="161"/>
      <c r="J106" s="162">
        <f>ROUND(I106*H106,2)</f>
        <v>0</v>
      </c>
      <c r="K106" s="158" t="s">
        <v>124</v>
      </c>
      <c r="L106" s="36"/>
      <c r="M106" s="163" t="s">
        <v>19</v>
      </c>
      <c r="N106" s="164" t="s">
        <v>39</v>
      </c>
      <c r="O106" s="61"/>
      <c r="P106" s="152">
        <f>O106*H106</f>
        <v>0</v>
      </c>
      <c r="Q106" s="152">
        <v>0</v>
      </c>
      <c r="R106" s="152">
        <f>Q106*H106</f>
        <v>0</v>
      </c>
      <c r="S106" s="152">
        <v>0</v>
      </c>
      <c r="T106" s="153">
        <f>S106*H106</f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54" t="s">
        <v>482</v>
      </c>
      <c r="AT106" s="154" t="s">
        <v>134</v>
      </c>
      <c r="AU106" s="154" t="s">
        <v>76</v>
      </c>
      <c r="AY106" s="14" t="s">
        <v>126</v>
      </c>
      <c r="BE106" s="155">
        <f>IF(N106="základní",J106,0)</f>
        <v>0</v>
      </c>
      <c r="BF106" s="155">
        <f>IF(N106="snížená",J106,0)</f>
        <v>0</v>
      </c>
      <c r="BG106" s="155">
        <f>IF(N106="zákl. přenesená",J106,0)</f>
        <v>0</v>
      </c>
      <c r="BH106" s="155">
        <f>IF(N106="sníž. přenesená",J106,0)</f>
        <v>0</v>
      </c>
      <c r="BI106" s="155">
        <f>IF(N106="nulová",J106,0)</f>
        <v>0</v>
      </c>
      <c r="BJ106" s="14" t="s">
        <v>76</v>
      </c>
      <c r="BK106" s="155">
        <f>ROUND(I106*H106,2)</f>
        <v>0</v>
      </c>
      <c r="BL106" s="14" t="s">
        <v>482</v>
      </c>
      <c r="BM106" s="154" t="s">
        <v>544</v>
      </c>
    </row>
    <row r="107" spans="1:65" s="2" customFormat="1" ht="24">
      <c r="A107" s="31"/>
      <c r="B107" s="32"/>
      <c r="C107" s="142" t="s">
        <v>194</v>
      </c>
      <c r="D107" s="142" t="s">
        <v>120</v>
      </c>
      <c r="E107" s="143" t="s">
        <v>545</v>
      </c>
      <c r="F107" s="144" t="s">
        <v>546</v>
      </c>
      <c r="G107" s="145" t="s">
        <v>123</v>
      </c>
      <c r="H107" s="146">
        <v>18</v>
      </c>
      <c r="I107" s="147"/>
      <c r="J107" s="148">
        <f>ROUND(I107*H107,2)</f>
        <v>0</v>
      </c>
      <c r="K107" s="144" t="s">
        <v>124</v>
      </c>
      <c r="L107" s="149"/>
      <c r="M107" s="150" t="s">
        <v>19</v>
      </c>
      <c r="N107" s="151" t="s">
        <v>39</v>
      </c>
      <c r="O107" s="61"/>
      <c r="P107" s="152">
        <f>O107*H107</f>
        <v>0</v>
      </c>
      <c r="Q107" s="152">
        <v>0</v>
      </c>
      <c r="R107" s="152">
        <f>Q107*H107</f>
        <v>0</v>
      </c>
      <c r="S107" s="152">
        <v>0</v>
      </c>
      <c r="T107" s="153">
        <f>S107*H107</f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54" t="s">
        <v>542</v>
      </c>
      <c r="AT107" s="154" t="s">
        <v>120</v>
      </c>
      <c r="AU107" s="154" t="s">
        <v>76</v>
      </c>
      <c r="AY107" s="14" t="s">
        <v>126</v>
      </c>
      <c r="BE107" s="155">
        <f>IF(N107="základní",J107,0)</f>
        <v>0</v>
      </c>
      <c r="BF107" s="155">
        <f>IF(N107="snížená",J107,0)</f>
        <v>0</v>
      </c>
      <c r="BG107" s="155">
        <f>IF(N107="zákl. přenesená",J107,0)</f>
        <v>0</v>
      </c>
      <c r="BH107" s="155">
        <f>IF(N107="sníž. přenesená",J107,0)</f>
        <v>0</v>
      </c>
      <c r="BI107" s="155">
        <f>IF(N107="nulová",J107,0)</f>
        <v>0</v>
      </c>
      <c r="BJ107" s="14" t="s">
        <v>76</v>
      </c>
      <c r="BK107" s="155">
        <f>ROUND(I107*H107,2)</f>
        <v>0</v>
      </c>
      <c r="BL107" s="14" t="s">
        <v>482</v>
      </c>
      <c r="BM107" s="154" t="s">
        <v>547</v>
      </c>
    </row>
    <row r="108" spans="1:65" s="2" customFormat="1" ht="36">
      <c r="A108" s="31"/>
      <c r="B108" s="32"/>
      <c r="C108" s="156" t="s">
        <v>198</v>
      </c>
      <c r="D108" s="156" t="s">
        <v>134</v>
      </c>
      <c r="E108" s="157" t="s">
        <v>446</v>
      </c>
      <c r="F108" s="158" t="s">
        <v>447</v>
      </c>
      <c r="G108" s="159" t="s">
        <v>131</v>
      </c>
      <c r="H108" s="160">
        <v>2</v>
      </c>
      <c r="I108" s="161"/>
      <c r="J108" s="162">
        <f>ROUND(I108*H108,2)</f>
        <v>0</v>
      </c>
      <c r="K108" s="158" t="s">
        <v>124</v>
      </c>
      <c r="L108" s="36"/>
      <c r="M108" s="163" t="s">
        <v>19</v>
      </c>
      <c r="N108" s="164" t="s">
        <v>39</v>
      </c>
      <c r="O108" s="61"/>
      <c r="P108" s="152">
        <f>O108*H108</f>
        <v>0</v>
      </c>
      <c r="Q108" s="152">
        <v>0</v>
      </c>
      <c r="R108" s="152">
        <f>Q108*H108</f>
        <v>0</v>
      </c>
      <c r="S108" s="152">
        <v>0</v>
      </c>
      <c r="T108" s="153">
        <f>S108*H108</f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54" t="s">
        <v>482</v>
      </c>
      <c r="AT108" s="154" t="s">
        <v>134</v>
      </c>
      <c r="AU108" s="154" t="s">
        <v>76</v>
      </c>
      <c r="AY108" s="14" t="s">
        <v>126</v>
      </c>
      <c r="BE108" s="155">
        <f>IF(N108="základní",J108,0)</f>
        <v>0</v>
      </c>
      <c r="BF108" s="155">
        <f>IF(N108="snížená",J108,0)</f>
        <v>0</v>
      </c>
      <c r="BG108" s="155">
        <f>IF(N108="zákl. přenesená",J108,0)</f>
        <v>0</v>
      </c>
      <c r="BH108" s="155">
        <f>IF(N108="sníž. přenesená",J108,0)</f>
        <v>0</v>
      </c>
      <c r="BI108" s="155">
        <f>IF(N108="nulová",J108,0)</f>
        <v>0</v>
      </c>
      <c r="BJ108" s="14" t="s">
        <v>76</v>
      </c>
      <c r="BK108" s="155">
        <f>ROUND(I108*H108,2)</f>
        <v>0</v>
      </c>
      <c r="BL108" s="14" t="s">
        <v>482</v>
      </c>
      <c r="BM108" s="154" t="s">
        <v>548</v>
      </c>
    </row>
    <row r="109" spans="1:65" s="2" customFormat="1" ht="19.5">
      <c r="A109" s="31"/>
      <c r="B109" s="32"/>
      <c r="C109" s="33"/>
      <c r="D109" s="165" t="s">
        <v>157</v>
      </c>
      <c r="E109" s="33"/>
      <c r="F109" s="166" t="s">
        <v>549</v>
      </c>
      <c r="G109" s="33"/>
      <c r="H109" s="33"/>
      <c r="I109" s="167"/>
      <c r="J109" s="33"/>
      <c r="K109" s="33"/>
      <c r="L109" s="36"/>
      <c r="M109" s="168"/>
      <c r="N109" s="169"/>
      <c r="O109" s="61"/>
      <c r="P109" s="61"/>
      <c r="Q109" s="61"/>
      <c r="R109" s="61"/>
      <c r="S109" s="61"/>
      <c r="T109" s="62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T109" s="14" t="s">
        <v>157</v>
      </c>
      <c r="AU109" s="14" t="s">
        <v>76</v>
      </c>
    </row>
    <row r="110" spans="1:65" s="2" customFormat="1" ht="24">
      <c r="A110" s="31"/>
      <c r="B110" s="32"/>
      <c r="C110" s="142" t="s">
        <v>202</v>
      </c>
      <c r="D110" s="142" t="s">
        <v>120</v>
      </c>
      <c r="E110" s="143" t="s">
        <v>550</v>
      </c>
      <c r="F110" s="144" t="s">
        <v>551</v>
      </c>
      <c r="G110" s="145" t="s">
        <v>131</v>
      </c>
      <c r="H110" s="146">
        <v>2</v>
      </c>
      <c r="I110" s="147"/>
      <c r="J110" s="148">
        <f t="shared" ref="J110:J116" si="0">ROUND(I110*H110,2)</f>
        <v>0</v>
      </c>
      <c r="K110" s="144" t="s">
        <v>124</v>
      </c>
      <c r="L110" s="149"/>
      <c r="M110" s="150" t="s">
        <v>19</v>
      </c>
      <c r="N110" s="151" t="s">
        <v>39</v>
      </c>
      <c r="O110" s="61"/>
      <c r="P110" s="152">
        <f t="shared" ref="P110:P116" si="1">O110*H110</f>
        <v>0</v>
      </c>
      <c r="Q110" s="152">
        <v>0</v>
      </c>
      <c r="R110" s="152">
        <f t="shared" ref="R110:R116" si="2">Q110*H110</f>
        <v>0</v>
      </c>
      <c r="S110" s="152">
        <v>0</v>
      </c>
      <c r="T110" s="153">
        <f t="shared" ref="T110:T116" si="3">S110*H110</f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54" t="s">
        <v>499</v>
      </c>
      <c r="AT110" s="154" t="s">
        <v>120</v>
      </c>
      <c r="AU110" s="154" t="s">
        <v>76</v>
      </c>
      <c r="AY110" s="14" t="s">
        <v>126</v>
      </c>
      <c r="BE110" s="155">
        <f t="shared" ref="BE110:BE116" si="4">IF(N110="základní",J110,0)</f>
        <v>0</v>
      </c>
      <c r="BF110" s="155">
        <f t="shared" ref="BF110:BF116" si="5">IF(N110="snížená",J110,0)</f>
        <v>0</v>
      </c>
      <c r="BG110" s="155">
        <f t="shared" ref="BG110:BG116" si="6">IF(N110="zákl. přenesená",J110,0)</f>
        <v>0</v>
      </c>
      <c r="BH110" s="155">
        <f t="shared" ref="BH110:BH116" si="7">IF(N110="sníž. přenesená",J110,0)</f>
        <v>0</v>
      </c>
      <c r="BI110" s="155">
        <f t="shared" ref="BI110:BI116" si="8">IF(N110="nulová",J110,0)</f>
        <v>0</v>
      </c>
      <c r="BJ110" s="14" t="s">
        <v>76</v>
      </c>
      <c r="BK110" s="155">
        <f t="shared" ref="BK110:BK116" si="9">ROUND(I110*H110,2)</f>
        <v>0</v>
      </c>
      <c r="BL110" s="14" t="s">
        <v>499</v>
      </c>
      <c r="BM110" s="154" t="s">
        <v>552</v>
      </c>
    </row>
    <row r="111" spans="1:65" s="2" customFormat="1" ht="101.25" customHeight="1">
      <c r="A111" s="31"/>
      <c r="B111" s="32"/>
      <c r="C111" s="156" t="s">
        <v>7</v>
      </c>
      <c r="D111" s="156" t="s">
        <v>134</v>
      </c>
      <c r="E111" s="157" t="s">
        <v>307</v>
      </c>
      <c r="F111" s="158" t="s">
        <v>308</v>
      </c>
      <c r="G111" s="159" t="s">
        <v>131</v>
      </c>
      <c r="H111" s="160">
        <v>1</v>
      </c>
      <c r="I111" s="161"/>
      <c r="J111" s="162">
        <f t="shared" si="0"/>
        <v>0</v>
      </c>
      <c r="K111" s="158" t="s">
        <v>124</v>
      </c>
      <c r="L111" s="36"/>
      <c r="M111" s="163" t="s">
        <v>19</v>
      </c>
      <c r="N111" s="164" t="s">
        <v>39</v>
      </c>
      <c r="O111" s="61"/>
      <c r="P111" s="152">
        <f t="shared" si="1"/>
        <v>0</v>
      </c>
      <c r="Q111" s="152">
        <v>0</v>
      </c>
      <c r="R111" s="152">
        <f t="shared" si="2"/>
        <v>0</v>
      </c>
      <c r="S111" s="152">
        <v>0</v>
      </c>
      <c r="T111" s="153">
        <f t="shared" si="3"/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54" t="s">
        <v>432</v>
      </c>
      <c r="AT111" s="154" t="s">
        <v>134</v>
      </c>
      <c r="AU111" s="154" t="s">
        <v>76</v>
      </c>
      <c r="AY111" s="14" t="s">
        <v>126</v>
      </c>
      <c r="BE111" s="155">
        <f t="shared" si="4"/>
        <v>0</v>
      </c>
      <c r="BF111" s="155">
        <f t="shared" si="5"/>
        <v>0</v>
      </c>
      <c r="BG111" s="155">
        <f t="shared" si="6"/>
        <v>0</v>
      </c>
      <c r="BH111" s="155">
        <f t="shared" si="7"/>
        <v>0</v>
      </c>
      <c r="BI111" s="155">
        <f t="shared" si="8"/>
        <v>0</v>
      </c>
      <c r="BJ111" s="14" t="s">
        <v>76</v>
      </c>
      <c r="BK111" s="155">
        <f t="shared" si="9"/>
        <v>0</v>
      </c>
      <c r="BL111" s="14" t="s">
        <v>432</v>
      </c>
      <c r="BM111" s="154" t="s">
        <v>553</v>
      </c>
    </row>
    <row r="112" spans="1:65" s="2" customFormat="1" ht="60">
      <c r="A112" s="31"/>
      <c r="B112" s="32"/>
      <c r="C112" s="156" t="s">
        <v>209</v>
      </c>
      <c r="D112" s="156" t="s">
        <v>134</v>
      </c>
      <c r="E112" s="157" t="s">
        <v>303</v>
      </c>
      <c r="F112" s="158" t="s">
        <v>304</v>
      </c>
      <c r="G112" s="159" t="s">
        <v>131</v>
      </c>
      <c r="H112" s="160">
        <v>23</v>
      </c>
      <c r="I112" s="161"/>
      <c r="J112" s="162">
        <f t="shared" si="0"/>
        <v>0</v>
      </c>
      <c r="K112" s="158" t="s">
        <v>124</v>
      </c>
      <c r="L112" s="36"/>
      <c r="M112" s="163" t="s">
        <v>19</v>
      </c>
      <c r="N112" s="164" t="s">
        <v>39</v>
      </c>
      <c r="O112" s="61"/>
      <c r="P112" s="152">
        <f t="shared" si="1"/>
        <v>0</v>
      </c>
      <c r="Q112" s="152">
        <v>0</v>
      </c>
      <c r="R112" s="152">
        <f t="shared" si="2"/>
        <v>0</v>
      </c>
      <c r="S112" s="152">
        <v>0</v>
      </c>
      <c r="T112" s="153">
        <f t="shared" si="3"/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54" t="s">
        <v>432</v>
      </c>
      <c r="AT112" s="154" t="s">
        <v>134</v>
      </c>
      <c r="AU112" s="154" t="s">
        <v>76</v>
      </c>
      <c r="AY112" s="14" t="s">
        <v>126</v>
      </c>
      <c r="BE112" s="155">
        <f t="shared" si="4"/>
        <v>0</v>
      </c>
      <c r="BF112" s="155">
        <f t="shared" si="5"/>
        <v>0</v>
      </c>
      <c r="BG112" s="155">
        <f t="shared" si="6"/>
        <v>0</v>
      </c>
      <c r="BH112" s="155">
        <f t="shared" si="7"/>
        <v>0</v>
      </c>
      <c r="BI112" s="155">
        <f t="shared" si="8"/>
        <v>0</v>
      </c>
      <c r="BJ112" s="14" t="s">
        <v>76</v>
      </c>
      <c r="BK112" s="155">
        <f t="shared" si="9"/>
        <v>0</v>
      </c>
      <c r="BL112" s="14" t="s">
        <v>432</v>
      </c>
      <c r="BM112" s="154" t="s">
        <v>554</v>
      </c>
    </row>
    <row r="113" spans="1:65" s="2" customFormat="1" ht="36">
      <c r="A113" s="31"/>
      <c r="B113" s="32"/>
      <c r="C113" s="156" t="s">
        <v>213</v>
      </c>
      <c r="D113" s="156" t="s">
        <v>134</v>
      </c>
      <c r="E113" s="157" t="s">
        <v>299</v>
      </c>
      <c r="F113" s="158" t="s">
        <v>300</v>
      </c>
      <c r="G113" s="159" t="s">
        <v>284</v>
      </c>
      <c r="H113" s="160">
        <v>6</v>
      </c>
      <c r="I113" s="161"/>
      <c r="J113" s="162">
        <f t="shared" si="0"/>
        <v>0</v>
      </c>
      <c r="K113" s="158" t="s">
        <v>124</v>
      </c>
      <c r="L113" s="36"/>
      <c r="M113" s="163" t="s">
        <v>19</v>
      </c>
      <c r="N113" s="164" t="s">
        <v>39</v>
      </c>
      <c r="O113" s="61"/>
      <c r="P113" s="152">
        <f t="shared" si="1"/>
        <v>0</v>
      </c>
      <c r="Q113" s="152">
        <v>0</v>
      </c>
      <c r="R113" s="152">
        <f t="shared" si="2"/>
        <v>0</v>
      </c>
      <c r="S113" s="152">
        <v>0</v>
      </c>
      <c r="T113" s="153">
        <f t="shared" si="3"/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54" t="s">
        <v>432</v>
      </c>
      <c r="AT113" s="154" t="s">
        <v>134</v>
      </c>
      <c r="AU113" s="154" t="s">
        <v>76</v>
      </c>
      <c r="AY113" s="14" t="s">
        <v>126</v>
      </c>
      <c r="BE113" s="155">
        <f t="shared" si="4"/>
        <v>0</v>
      </c>
      <c r="BF113" s="155">
        <f t="shared" si="5"/>
        <v>0</v>
      </c>
      <c r="BG113" s="155">
        <f t="shared" si="6"/>
        <v>0</v>
      </c>
      <c r="BH113" s="155">
        <f t="shared" si="7"/>
        <v>0</v>
      </c>
      <c r="BI113" s="155">
        <f t="shared" si="8"/>
        <v>0</v>
      </c>
      <c r="BJ113" s="14" t="s">
        <v>76</v>
      </c>
      <c r="BK113" s="155">
        <f t="shared" si="9"/>
        <v>0</v>
      </c>
      <c r="BL113" s="14" t="s">
        <v>432</v>
      </c>
      <c r="BM113" s="154" t="s">
        <v>555</v>
      </c>
    </row>
    <row r="114" spans="1:65" s="2" customFormat="1" ht="48">
      <c r="A114" s="31"/>
      <c r="B114" s="32"/>
      <c r="C114" s="156" t="s">
        <v>217</v>
      </c>
      <c r="D114" s="156" t="s">
        <v>134</v>
      </c>
      <c r="E114" s="157" t="s">
        <v>282</v>
      </c>
      <c r="F114" s="158" t="s">
        <v>283</v>
      </c>
      <c r="G114" s="159" t="s">
        <v>284</v>
      </c>
      <c r="H114" s="160">
        <v>32</v>
      </c>
      <c r="I114" s="161"/>
      <c r="J114" s="162">
        <f t="shared" si="0"/>
        <v>0</v>
      </c>
      <c r="K114" s="158" t="s">
        <v>124</v>
      </c>
      <c r="L114" s="36"/>
      <c r="M114" s="163" t="s">
        <v>19</v>
      </c>
      <c r="N114" s="164" t="s">
        <v>39</v>
      </c>
      <c r="O114" s="61"/>
      <c r="P114" s="152">
        <f t="shared" si="1"/>
        <v>0</v>
      </c>
      <c r="Q114" s="152">
        <v>0</v>
      </c>
      <c r="R114" s="152">
        <f t="shared" si="2"/>
        <v>0</v>
      </c>
      <c r="S114" s="152">
        <v>0</v>
      </c>
      <c r="T114" s="153">
        <f t="shared" si="3"/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54" t="s">
        <v>432</v>
      </c>
      <c r="AT114" s="154" t="s">
        <v>134</v>
      </c>
      <c r="AU114" s="154" t="s">
        <v>76</v>
      </c>
      <c r="AY114" s="14" t="s">
        <v>126</v>
      </c>
      <c r="BE114" s="155">
        <f t="shared" si="4"/>
        <v>0</v>
      </c>
      <c r="BF114" s="155">
        <f t="shared" si="5"/>
        <v>0</v>
      </c>
      <c r="BG114" s="155">
        <f t="shared" si="6"/>
        <v>0</v>
      </c>
      <c r="BH114" s="155">
        <f t="shared" si="7"/>
        <v>0</v>
      </c>
      <c r="BI114" s="155">
        <f t="shared" si="8"/>
        <v>0</v>
      </c>
      <c r="BJ114" s="14" t="s">
        <v>76</v>
      </c>
      <c r="BK114" s="155">
        <f t="shared" si="9"/>
        <v>0</v>
      </c>
      <c r="BL114" s="14" t="s">
        <v>432</v>
      </c>
      <c r="BM114" s="154" t="s">
        <v>556</v>
      </c>
    </row>
    <row r="115" spans="1:65" s="2" customFormat="1" ht="44.25" customHeight="1">
      <c r="A115" s="31"/>
      <c r="B115" s="32"/>
      <c r="C115" s="156" t="s">
        <v>221</v>
      </c>
      <c r="D115" s="156" t="s">
        <v>134</v>
      </c>
      <c r="E115" s="157" t="s">
        <v>323</v>
      </c>
      <c r="F115" s="158" t="s">
        <v>324</v>
      </c>
      <c r="G115" s="159" t="s">
        <v>131</v>
      </c>
      <c r="H115" s="160">
        <v>1</v>
      </c>
      <c r="I115" s="161"/>
      <c r="J115" s="162">
        <f t="shared" si="0"/>
        <v>0</v>
      </c>
      <c r="K115" s="158" t="s">
        <v>124</v>
      </c>
      <c r="L115" s="36"/>
      <c r="M115" s="163" t="s">
        <v>19</v>
      </c>
      <c r="N115" s="164" t="s">
        <v>39</v>
      </c>
      <c r="O115" s="61"/>
      <c r="P115" s="152">
        <f t="shared" si="1"/>
        <v>0</v>
      </c>
      <c r="Q115" s="152">
        <v>0</v>
      </c>
      <c r="R115" s="152">
        <f t="shared" si="2"/>
        <v>0</v>
      </c>
      <c r="S115" s="152">
        <v>0</v>
      </c>
      <c r="T115" s="153">
        <f t="shared" si="3"/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54" t="s">
        <v>432</v>
      </c>
      <c r="AT115" s="154" t="s">
        <v>134</v>
      </c>
      <c r="AU115" s="154" t="s">
        <v>76</v>
      </c>
      <c r="AY115" s="14" t="s">
        <v>126</v>
      </c>
      <c r="BE115" s="155">
        <f t="shared" si="4"/>
        <v>0</v>
      </c>
      <c r="BF115" s="155">
        <f t="shared" si="5"/>
        <v>0</v>
      </c>
      <c r="BG115" s="155">
        <f t="shared" si="6"/>
        <v>0</v>
      </c>
      <c r="BH115" s="155">
        <f t="shared" si="7"/>
        <v>0</v>
      </c>
      <c r="BI115" s="155">
        <f t="shared" si="8"/>
        <v>0</v>
      </c>
      <c r="BJ115" s="14" t="s">
        <v>76</v>
      </c>
      <c r="BK115" s="155">
        <f t="shared" si="9"/>
        <v>0</v>
      </c>
      <c r="BL115" s="14" t="s">
        <v>432</v>
      </c>
      <c r="BM115" s="154" t="s">
        <v>557</v>
      </c>
    </row>
    <row r="116" spans="1:65" s="2" customFormat="1" ht="114.95" customHeight="1">
      <c r="A116" s="31"/>
      <c r="B116" s="32"/>
      <c r="C116" s="156" t="s">
        <v>225</v>
      </c>
      <c r="D116" s="156" t="s">
        <v>134</v>
      </c>
      <c r="E116" s="157" t="s">
        <v>315</v>
      </c>
      <c r="F116" s="158" t="s">
        <v>316</v>
      </c>
      <c r="G116" s="159" t="s">
        <v>131</v>
      </c>
      <c r="H116" s="160">
        <v>1</v>
      </c>
      <c r="I116" s="161"/>
      <c r="J116" s="162">
        <f t="shared" si="0"/>
        <v>0</v>
      </c>
      <c r="K116" s="158" t="s">
        <v>124</v>
      </c>
      <c r="L116" s="36"/>
      <c r="M116" s="170" t="s">
        <v>19</v>
      </c>
      <c r="N116" s="171" t="s">
        <v>39</v>
      </c>
      <c r="O116" s="172"/>
      <c r="P116" s="173">
        <f t="shared" si="1"/>
        <v>0</v>
      </c>
      <c r="Q116" s="173">
        <v>0</v>
      </c>
      <c r="R116" s="173">
        <f t="shared" si="2"/>
        <v>0</v>
      </c>
      <c r="S116" s="173">
        <v>0</v>
      </c>
      <c r="T116" s="174">
        <f t="shared" si="3"/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54" t="s">
        <v>432</v>
      </c>
      <c r="AT116" s="154" t="s">
        <v>134</v>
      </c>
      <c r="AU116" s="154" t="s">
        <v>76</v>
      </c>
      <c r="AY116" s="14" t="s">
        <v>126</v>
      </c>
      <c r="BE116" s="155">
        <f t="shared" si="4"/>
        <v>0</v>
      </c>
      <c r="BF116" s="155">
        <f t="shared" si="5"/>
        <v>0</v>
      </c>
      <c r="BG116" s="155">
        <f t="shared" si="6"/>
        <v>0</v>
      </c>
      <c r="BH116" s="155">
        <f t="shared" si="7"/>
        <v>0</v>
      </c>
      <c r="BI116" s="155">
        <f t="shared" si="8"/>
        <v>0</v>
      </c>
      <c r="BJ116" s="14" t="s">
        <v>76</v>
      </c>
      <c r="BK116" s="155">
        <f t="shared" si="9"/>
        <v>0</v>
      </c>
      <c r="BL116" s="14" t="s">
        <v>432</v>
      </c>
      <c r="BM116" s="154" t="s">
        <v>558</v>
      </c>
    </row>
    <row r="117" spans="1:65" s="2" customFormat="1" ht="6.95" customHeight="1">
      <c r="A117" s="31"/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36"/>
      <c r="M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</sheetData>
  <sheetProtection algorithmName="SHA-512" hashValue="zpveU9CpDK5NJjFvGZEx4H/x0I1XahDDRvWo1HJBkuPvVTBvaJANfRAK0KPOQU3wo8hfiiImX/JCWenAjLh8Bg==" saltValue="Cq+yDLz1qvtTBOTw+66/JuZhNvuAPVMtZo7D/PLmjMFTl97qxDxUrq/+QREDZZZHV9VAMrfUFhAqqby9P3qANw==" spinCount="100000" sheet="1" objects="1" scenarios="1" formatColumns="0" formatRows="0" autoFilter="0"/>
  <autoFilter ref="C79:K116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4" t="s">
        <v>93</v>
      </c>
    </row>
    <row r="3" spans="1:46" s="1" customFormat="1" ht="6.95" hidden="1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78</v>
      </c>
    </row>
    <row r="4" spans="1:46" s="1" customFormat="1" ht="24.95" hidden="1" customHeight="1">
      <c r="B4" s="17"/>
      <c r="D4" s="100" t="s">
        <v>100</v>
      </c>
      <c r="L4" s="17"/>
      <c r="M4" s="101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2" t="s">
        <v>16</v>
      </c>
      <c r="L6" s="17"/>
    </row>
    <row r="7" spans="1:46" s="1" customFormat="1" ht="16.5" hidden="1" customHeight="1">
      <c r="B7" s="17"/>
      <c r="E7" s="247" t="str">
        <f>'Rekapitulace zakázky'!K6</f>
        <v>Oprava osvětlení na trati Přerov - Zábřeh</v>
      </c>
      <c r="F7" s="248"/>
      <c r="G7" s="248"/>
      <c r="H7" s="248"/>
      <c r="L7" s="17"/>
    </row>
    <row r="8" spans="1:46" s="2" customFormat="1" ht="12" hidden="1" customHeight="1">
      <c r="A8" s="31"/>
      <c r="B8" s="36"/>
      <c r="C8" s="31"/>
      <c r="D8" s="102" t="s">
        <v>101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30" hidden="1" customHeight="1">
      <c r="A9" s="31"/>
      <c r="B9" s="36"/>
      <c r="C9" s="31"/>
      <c r="D9" s="31"/>
      <c r="E9" s="249" t="s">
        <v>559</v>
      </c>
      <c r="F9" s="250"/>
      <c r="G9" s="250"/>
      <c r="H9" s="250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>
        <f>'Rekapitulace zakázky'!AN8</f>
        <v>0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2" t="s">
        <v>24</v>
      </c>
      <c r="E14" s="31"/>
      <c r="F14" s="31"/>
      <c r="G14" s="31"/>
      <c r="H14" s="31"/>
      <c r="I14" s="102" t="s">
        <v>25</v>
      </c>
      <c r="J14" s="104" t="str">
        <f>IF('Rekapitulace zakázky'!AN10="","",'Rekapitulace zakázky'!AN10)</f>
        <v/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4" t="str">
        <f>IF('Rekapitulace zakázky'!E11="","",'Rekapitulace zakázky'!E11)</f>
        <v xml:space="preserve"> </v>
      </c>
      <c r="F15" s="31"/>
      <c r="G15" s="31"/>
      <c r="H15" s="31"/>
      <c r="I15" s="102" t="s">
        <v>26</v>
      </c>
      <c r="J15" s="104" t="str">
        <f>IF('Rekapitulace zakázky'!AN11="","",'Rekapitulace zakázky'!AN11)</f>
        <v/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2" t="s">
        <v>27</v>
      </c>
      <c r="E17" s="31"/>
      <c r="F17" s="31"/>
      <c r="G17" s="31"/>
      <c r="H17" s="31"/>
      <c r="I17" s="102" t="s">
        <v>25</v>
      </c>
      <c r="J17" s="27" t="str">
        <f>'Rekapitulace zakázky'!AN13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51" t="str">
        <f>'Rekapitulace zakázky'!E14</f>
        <v>Vyplň údaj</v>
      </c>
      <c r="F18" s="252"/>
      <c r="G18" s="252"/>
      <c r="H18" s="252"/>
      <c r="I18" s="102" t="s">
        <v>26</v>
      </c>
      <c r="J18" s="27" t="str">
        <f>'Rekapitulace zakázky'!AN14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2" t="s">
        <v>29</v>
      </c>
      <c r="E20" s="31"/>
      <c r="F20" s="31"/>
      <c r="G20" s="31"/>
      <c r="H20" s="31"/>
      <c r="I20" s="102" t="s">
        <v>25</v>
      </c>
      <c r="J20" s="104" t="str">
        <f>IF('Rekapitulace zakázky'!AN16="","",'Rekapitulace zakázky'!AN16)</f>
        <v/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4" t="str">
        <f>IF('Rekapitulace zakázky'!E17="","",'Rekapitulace zakázky'!E17)</f>
        <v xml:space="preserve"> </v>
      </c>
      <c r="F21" s="31"/>
      <c r="G21" s="31"/>
      <c r="H21" s="31"/>
      <c r="I21" s="102" t="s">
        <v>26</v>
      </c>
      <c r="J21" s="104" t="str">
        <f>IF('Rekapitulace zakázky'!AN17="","",'Rekapitulace zakázky'!AN17)</f>
        <v/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2" t="s">
        <v>31</v>
      </c>
      <c r="E23" s="31"/>
      <c r="F23" s="31"/>
      <c r="G23" s="31"/>
      <c r="H23" s="31"/>
      <c r="I23" s="102" t="s">
        <v>25</v>
      </c>
      <c r="J23" s="104" t="str">
        <f>IF('Rekapitulace zakázky'!AN19="","",'Rekapitulace zakázky'!AN19)</f>
        <v/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4" t="str">
        <f>IF('Rekapitulace zakázky'!E20="","",'Rekapitulace zakázky'!E20)</f>
        <v xml:space="preserve"> </v>
      </c>
      <c r="F24" s="31"/>
      <c r="G24" s="31"/>
      <c r="H24" s="31"/>
      <c r="I24" s="102" t="s">
        <v>26</v>
      </c>
      <c r="J24" s="104" t="str">
        <f>IF('Rekapitulace zakázky'!AN20="","",'Rekapitulace zakázky'!AN20)</f>
        <v/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2" t="s">
        <v>32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06"/>
      <c r="B27" s="107"/>
      <c r="C27" s="106"/>
      <c r="D27" s="106"/>
      <c r="E27" s="253" t="s">
        <v>19</v>
      </c>
      <c r="F27" s="253"/>
      <c r="G27" s="253"/>
      <c r="H27" s="253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0" t="s">
        <v>34</v>
      </c>
      <c r="E30" s="31"/>
      <c r="F30" s="31"/>
      <c r="G30" s="31"/>
      <c r="H30" s="31"/>
      <c r="I30" s="31"/>
      <c r="J30" s="111">
        <f>ROUND(J81,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2" t="s">
        <v>36</v>
      </c>
      <c r="G32" s="31"/>
      <c r="H32" s="31"/>
      <c r="I32" s="112" t="s">
        <v>35</v>
      </c>
      <c r="J32" s="112" t="s">
        <v>37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3" t="s">
        <v>38</v>
      </c>
      <c r="E33" s="102" t="s">
        <v>39</v>
      </c>
      <c r="F33" s="114">
        <f>ROUND((SUM(BE81:BE92)),  2)</f>
        <v>0</v>
      </c>
      <c r="G33" s="31"/>
      <c r="H33" s="31"/>
      <c r="I33" s="115">
        <v>0.21</v>
      </c>
      <c r="J33" s="114">
        <f>ROUND(((SUM(BE81:BE92))*I33),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2" t="s">
        <v>40</v>
      </c>
      <c r="F34" s="114">
        <f>ROUND((SUM(BF81:BF92)),  2)</f>
        <v>0</v>
      </c>
      <c r="G34" s="31"/>
      <c r="H34" s="31"/>
      <c r="I34" s="115">
        <v>0.15</v>
      </c>
      <c r="J34" s="114">
        <f>ROUND(((SUM(BF81:BF92))*I34),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41</v>
      </c>
      <c r="F35" s="114">
        <f>ROUND((SUM(BG81:BG92)),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42</v>
      </c>
      <c r="F36" s="114">
        <f>ROUND((SUM(BH81:BH92)),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43</v>
      </c>
      <c r="F37" s="114">
        <f>ROUND((SUM(BI81:BI92)),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16"/>
      <c r="D39" s="117" t="s">
        <v>44</v>
      </c>
      <c r="E39" s="118"/>
      <c r="F39" s="118"/>
      <c r="G39" s="119" t="s">
        <v>45</v>
      </c>
      <c r="H39" s="120" t="s">
        <v>46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hidden="1" customHeight="1">
      <c r="A45" s="31"/>
      <c r="B45" s="32"/>
      <c r="C45" s="20" t="s">
        <v>103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hidden="1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hidden="1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hidden="1" customHeight="1">
      <c r="A48" s="31"/>
      <c r="B48" s="32"/>
      <c r="C48" s="33"/>
      <c r="D48" s="33"/>
      <c r="E48" s="254" t="str">
        <f>E7</f>
        <v>Oprava osvětlení na trati Přerov - Zábřeh</v>
      </c>
      <c r="F48" s="255"/>
      <c r="G48" s="255"/>
      <c r="H48" s="255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101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30" hidden="1" customHeight="1">
      <c r="A50" s="31"/>
      <c r="B50" s="32"/>
      <c r="C50" s="33"/>
      <c r="D50" s="33"/>
      <c r="E50" s="207" t="str">
        <f>E9</f>
        <v>SO 04-2 - Vedlejší ostatní náklady zast. Rokytnice u Přerova (databáze ÚOŽI)</v>
      </c>
      <c r="F50" s="256"/>
      <c r="G50" s="256"/>
      <c r="H50" s="256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hidden="1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hidden="1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>
        <f>IF(J12="","",J12)</f>
        <v>0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hidden="1" customHeight="1">
      <c r="A54" s="31"/>
      <c r="B54" s="32"/>
      <c r="C54" s="26" t="s">
        <v>24</v>
      </c>
      <c r="D54" s="33"/>
      <c r="E54" s="33"/>
      <c r="F54" s="24" t="str">
        <f>E15</f>
        <v xml:space="preserve"> </v>
      </c>
      <c r="G54" s="33"/>
      <c r="H54" s="33"/>
      <c r="I54" s="26" t="s">
        <v>29</v>
      </c>
      <c r="J54" s="29" t="str">
        <f>E21</f>
        <v xml:space="preserve">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hidden="1" customHeight="1">
      <c r="A55" s="31"/>
      <c r="B55" s="32"/>
      <c r="C55" s="26" t="s">
        <v>27</v>
      </c>
      <c r="D55" s="33"/>
      <c r="E55" s="33"/>
      <c r="F55" s="24" t="str">
        <f>IF(E18="","",E18)</f>
        <v>Vyplň údaj</v>
      </c>
      <c r="G55" s="33"/>
      <c r="H55" s="33"/>
      <c r="I55" s="26" t="s">
        <v>31</v>
      </c>
      <c r="J55" s="29" t="str">
        <f>E24</f>
        <v xml:space="preserve"> 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hidden="1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hidden="1" customHeight="1">
      <c r="A57" s="31"/>
      <c r="B57" s="32"/>
      <c r="C57" s="127" t="s">
        <v>104</v>
      </c>
      <c r="D57" s="128"/>
      <c r="E57" s="128"/>
      <c r="F57" s="128"/>
      <c r="G57" s="128"/>
      <c r="H57" s="128"/>
      <c r="I57" s="128"/>
      <c r="J57" s="129" t="s">
        <v>105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hidden="1" customHeight="1">
      <c r="A59" s="31"/>
      <c r="B59" s="32"/>
      <c r="C59" s="130" t="s">
        <v>66</v>
      </c>
      <c r="D59" s="33"/>
      <c r="E59" s="33"/>
      <c r="F59" s="33"/>
      <c r="G59" s="33"/>
      <c r="H59" s="33"/>
      <c r="I59" s="33"/>
      <c r="J59" s="74">
        <f>J81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106</v>
      </c>
    </row>
    <row r="60" spans="1:47" s="10" customFormat="1" ht="24.95" hidden="1" customHeight="1">
      <c r="B60" s="175"/>
      <c r="C60" s="176"/>
      <c r="D60" s="177" t="s">
        <v>327</v>
      </c>
      <c r="E60" s="178"/>
      <c r="F60" s="178"/>
      <c r="G60" s="178"/>
      <c r="H60" s="178"/>
      <c r="I60" s="178"/>
      <c r="J60" s="179">
        <f>J82</f>
        <v>0</v>
      </c>
      <c r="K60" s="176"/>
      <c r="L60" s="180"/>
    </row>
    <row r="61" spans="1:47" s="10" customFormat="1" ht="24.95" hidden="1" customHeight="1">
      <c r="B61" s="175"/>
      <c r="C61" s="176"/>
      <c r="D61" s="177" t="s">
        <v>328</v>
      </c>
      <c r="E61" s="178"/>
      <c r="F61" s="178"/>
      <c r="G61" s="178"/>
      <c r="H61" s="178"/>
      <c r="I61" s="178"/>
      <c r="J61" s="179">
        <f>J86</f>
        <v>0</v>
      </c>
      <c r="K61" s="176"/>
      <c r="L61" s="180"/>
    </row>
    <row r="62" spans="1:47" s="2" customFormat="1" ht="21.75" hidden="1" customHeight="1">
      <c r="A62" s="31"/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6.95" hidden="1" customHeight="1">
      <c r="A63" s="31"/>
      <c r="B63" s="44"/>
      <c r="C63" s="45"/>
      <c r="D63" s="45"/>
      <c r="E63" s="45"/>
      <c r="F63" s="45"/>
      <c r="G63" s="45"/>
      <c r="H63" s="45"/>
      <c r="I63" s="45"/>
      <c r="J63" s="45"/>
      <c r="K63" s="45"/>
      <c r="L63" s="10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</row>
    <row r="64" spans="1:47" ht="11.25" hidden="1"/>
    <row r="65" spans="1:31" ht="11.25" hidden="1"/>
    <row r="66" spans="1:31" ht="11.25" hidden="1"/>
    <row r="67" spans="1:31" s="2" customFormat="1" ht="6.95" customHeight="1">
      <c r="A67" s="31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31" s="2" customFormat="1" ht="24.95" customHeight="1">
      <c r="A68" s="31"/>
      <c r="B68" s="32"/>
      <c r="C68" s="20" t="s">
        <v>107</v>
      </c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31" s="2" customFormat="1" ht="6.95" customHeight="1">
      <c r="A69" s="31"/>
      <c r="B69" s="32"/>
      <c r="C69" s="33"/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12" customHeight="1">
      <c r="A70" s="31"/>
      <c r="B70" s="32"/>
      <c r="C70" s="26" t="s">
        <v>16</v>
      </c>
      <c r="D70" s="33"/>
      <c r="E70" s="33"/>
      <c r="F70" s="33"/>
      <c r="G70" s="33"/>
      <c r="H70" s="33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16.5" customHeight="1">
      <c r="A71" s="31"/>
      <c r="B71" s="32"/>
      <c r="C71" s="33"/>
      <c r="D71" s="33"/>
      <c r="E71" s="254" t="str">
        <f>E7</f>
        <v>Oprava osvětlení na trati Přerov - Zábřeh</v>
      </c>
      <c r="F71" s="255"/>
      <c r="G71" s="255"/>
      <c r="H71" s="255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101</v>
      </c>
      <c r="D72" s="33"/>
      <c r="E72" s="33"/>
      <c r="F72" s="33"/>
      <c r="G72" s="33"/>
      <c r="H72" s="33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30" customHeight="1">
      <c r="A73" s="31"/>
      <c r="B73" s="32"/>
      <c r="C73" s="33"/>
      <c r="D73" s="33"/>
      <c r="E73" s="207" t="str">
        <f>E9</f>
        <v>SO 04-2 - Vedlejší ostatní náklady zast. Rokytnice u Přerova (databáze ÚOŽI)</v>
      </c>
      <c r="F73" s="256"/>
      <c r="G73" s="256"/>
      <c r="H73" s="256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6.95" customHeight="1">
      <c r="A74" s="31"/>
      <c r="B74" s="32"/>
      <c r="C74" s="33"/>
      <c r="D74" s="33"/>
      <c r="E74" s="33"/>
      <c r="F74" s="33"/>
      <c r="G74" s="33"/>
      <c r="H74" s="33"/>
      <c r="I74" s="33"/>
      <c r="J74" s="33"/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12" customHeight="1">
      <c r="A75" s="31"/>
      <c r="B75" s="32"/>
      <c r="C75" s="26" t="s">
        <v>21</v>
      </c>
      <c r="D75" s="33"/>
      <c r="E75" s="33"/>
      <c r="F75" s="24" t="str">
        <f>F12</f>
        <v xml:space="preserve"> </v>
      </c>
      <c r="G75" s="33"/>
      <c r="H75" s="33"/>
      <c r="I75" s="26" t="s">
        <v>23</v>
      </c>
      <c r="J75" s="56">
        <f>IF(J12="","",J12)</f>
        <v>0</v>
      </c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6.95" customHeigh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5.2" customHeight="1">
      <c r="A77" s="31"/>
      <c r="B77" s="32"/>
      <c r="C77" s="26" t="s">
        <v>24</v>
      </c>
      <c r="D77" s="33"/>
      <c r="E77" s="33"/>
      <c r="F77" s="24" t="str">
        <f>E15</f>
        <v xml:space="preserve"> </v>
      </c>
      <c r="G77" s="33"/>
      <c r="H77" s="33"/>
      <c r="I77" s="26" t="s">
        <v>29</v>
      </c>
      <c r="J77" s="29" t="str">
        <f>E21</f>
        <v xml:space="preserve"> 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15.2" customHeight="1">
      <c r="A78" s="31"/>
      <c r="B78" s="32"/>
      <c r="C78" s="26" t="s">
        <v>27</v>
      </c>
      <c r="D78" s="33"/>
      <c r="E78" s="33"/>
      <c r="F78" s="24" t="str">
        <f>IF(E18="","",E18)</f>
        <v>Vyplň údaj</v>
      </c>
      <c r="G78" s="33"/>
      <c r="H78" s="33"/>
      <c r="I78" s="26" t="s">
        <v>31</v>
      </c>
      <c r="J78" s="29" t="str">
        <f>E24</f>
        <v xml:space="preserve"> </v>
      </c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0.35" customHeight="1">
      <c r="A79" s="31"/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10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9" customFormat="1" ht="29.25" customHeight="1">
      <c r="A80" s="131"/>
      <c r="B80" s="132"/>
      <c r="C80" s="133" t="s">
        <v>108</v>
      </c>
      <c r="D80" s="134" t="s">
        <v>53</v>
      </c>
      <c r="E80" s="134" t="s">
        <v>49</v>
      </c>
      <c r="F80" s="134" t="s">
        <v>50</v>
      </c>
      <c r="G80" s="134" t="s">
        <v>109</v>
      </c>
      <c r="H80" s="134" t="s">
        <v>110</v>
      </c>
      <c r="I80" s="134" t="s">
        <v>111</v>
      </c>
      <c r="J80" s="134" t="s">
        <v>105</v>
      </c>
      <c r="K80" s="135" t="s">
        <v>112</v>
      </c>
      <c r="L80" s="136"/>
      <c r="M80" s="65" t="s">
        <v>19</v>
      </c>
      <c r="N80" s="66" t="s">
        <v>38</v>
      </c>
      <c r="O80" s="66" t="s">
        <v>113</v>
      </c>
      <c r="P80" s="66" t="s">
        <v>114</v>
      </c>
      <c r="Q80" s="66" t="s">
        <v>115</v>
      </c>
      <c r="R80" s="66" t="s">
        <v>116</v>
      </c>
      <c r="S80" s="66" t="s">
        <v>117</v>
      </c>
      <c r="T80" s="67" t="s">
        <v>118</v>
      </c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131"/>
    </row>
    <row r="81" spans="1:65" s="2" customFormat="1" ht="22.9" customHeight="1">
      <c r="A81" s="31"/>
      <c r="B81" s="32"/>
      <c r="C81" s="72" t="s">
        <v>119</v>
      </c>
      <c r="D81" s="33"/>
      <c r="E81" s="33"/>
      <c r="F81" s="33"/>
      <c r="G81" s="33"/>
      <c r="H81" s="33"/>
      <c r="I81" s="33"/>
      <c r="J81" s="137">
        <f>BK81</f>
        <v>0</v>
      </c>
      <c r="K81" s="33"/>
      <c r="L81" s="36"/>
      <c r="M81" s="68"/>
      <c r="N81" s="138"/>
      <c r="O81" s="69"/>
      <c r="P81" s="139">
        <f>P82+P86</f>
        <v>0</v>
      </c>
      <c r="Q81" s="69"/>
      <c r="R81" s="139">
        <f>R82+R86</f>
        <v>0</v>
      </c>
      <c r="S81" s="69"/>
      <c r="T81" s="140">
        <f>T82+T86</f>
        <v>0</v>
      </c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T81" s="14" t="s">
        <v>67</v>
      </c>
      <c r="AU81" s="14" t="s">
        <v>106</v>
      </c>
      <c r="BK81" s="141">
        <f>BK82+BK86</f>
        <v>0</v>
      </c>
    </row>
    <row r="82" spans="1:65" s="11" customFormat="1" ht="25.9" customHeight="1">
      <c r="B82" s="181"/>
      <c r="C82" s="182"/>
      <c r="D82" s="183" t="s">
        <v>67</v>
      </c>
      <c r="E82" s="184" t="s">
        <v>329</v>
      </c>
      <c r="F82" s="184" t="s">
        <v>330</v>
      </c>
      <c r="G82" s="182"/>
      <c r="H82" s="182"/>
      <c r="I82" s="185"/>
      <c r="J82" s="186">
        <f>BK82</f>
        <v>0</v>
      </c>
      <c r="K82" s="182"/>
      <c r="L82" s="187"/>
      <c r="M82" s="188"/>
      <c r="N82" s="189"/>
      <c r="O82" s="189"/>
      <c r="P82" s="190">
        <f>SUM(P83:P85)</f>
        <v>0</v>
      </c>
      <c r="Q82" s="189"/>
      <c r="R82" s="190">
        <f>SUM(R83:R85)</f>
        <v>0</v>
      </c>
      <c r="S82" s="189"/>
      <c r="T82" s="191">
        <f>SUM(T83:T85)</f>
        <v>0</v>
      </c>
      <c r="AR82" s="192" t="s">
        <v>127</v>
      </c>
      <c r="AT82" s="193" t="s">
        <v>67</v>
      </c>
      <c r="AU82" s="193" t="s">
        <v>68</v>
      </c>
      <c r="AY82" s="192" t="s">
        <v>126</v>
      </c>
      <c r="BK82" s="194">
        <f>SUM(BK83:BK85)</f>
        <v>0</v>
      </c>
    </row>
    <row r="83" spans="1:65" s="2" customFormat="1" ht="134.25" customHeight="1">
      <c r="A83" s="31"/>
      <c r="B83" s="32"/>
      <c r="C83" s="156" t="s">
        <v>76</v>
      </c>
      <c r="D83" s="156" t="s">
        <v>134</v>
      </c>
      <c r="E83" s="157" t="s">
        <v>331</v>
      </c>
      <c r="F83" s="158" t="s">
        <v>332</v>
      </c>
      <c r="G83" s="159" t="s">
        <v>131</v>
      </c>
      <c r="H83" s="160">
        <v>5</v>
      </c>
      <c r="I83" s="161"/>
      <c r="J83" s="162">
        <f>ROUND(I83*H83,2)</f>
        <v>0</v>
      </c>
      <c r="K83" s="158" t="s">
        <v>124</v>
      </c>
      <c r="L83" s="36"/>
      <c r="M83" s="163" t="s">
        <v>19</v>
      </c>
      <c r="N83" s="164" t="s">
        <v>39</v>
      </c>
      <c r="O83" s="61"/>
      <c r="P83" s="152">
        <f>O83*H83</f>
        <v>0</v>
      </c>
      <c r="Q83" s="152">
        <v>0</v>
      </c>
      <c r="R83" s="152">
        <f>Q83*H83</f>
        <v>0</v>
      </c>
      <c r="S83" s="152">
        <v>0</v>
      </c>
      <c r="T83" s="153">
        <f>S83*H83</f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54" t="s">
        <v>432</v>
      </c>
      <c r="AT83" s="154" t="s">
        <v>134</v>
      </c>
      <c r="AU83" s="154" t="s">
        <v>76</v>
      </c>
      <c r="AY83" s="14" t="s">
        <v>126</v>
      </c>
      <c r="BE83" s="155">
        <f>IF(N83="základní",J83,0)</f>
        <v>0</v>
      </c>
      <c r="BF83" s="155">
        <f>IF(N83="snížená",J83,0)</f>
        <v>0</v>
      </c>
      <c r="BG83" s="155">
        <f>IF(N83="zákl. přenesená",J83,0)</f>
        <v>0</v>
      </c>
      <c r="BH83" s="155">
        <f>IF(N83="sníž. přenesená",J83,0)</f>
        <v>0</v>
      </c>
      <c r="BI83" s="155">
        <f>IF(N83="nulová",J83,0)</f>
        <v>0</v>
      </c>
      <c r="BJ83" s="14" t="s">
        <v>76</v>
      </c>
      <c r="BK83" s="155">
        <f>ROUND(I83*H83,2)</f>
        <v>0</v>
      </c>
      <c r="BL83" s="14" t="s">
        <v>432</v>
      </c>
      <c r="BM83" s="154" t="s">
        <v>560</v>
      </c>
    </row>
    <row r="84" spans="1:65" s="2" customFormat="1" ht="19.5">
      <c r="A84" s="31"/>
      <c r="B84" s="32"/>
      <c r="C84" s="33"/>
      <c r="D84" s="165" t="s">
        <v>157</v>
      </c>
      <c r="E84" s="33"/>
      <c r="F84" s="166" t="s">
        <v>335</v>
      </c>
      <c r="G84" s="33"/>
      <c r="H84" s="33"/>
      <c r="I84" s="167"/>
      <c r="J84" s="33"/>
      <c r="K84" s="33"/>
      <c r="L84" s="36"/>
      <c r="M84" s="168"/>
      <c r="N84" s="169"/>
      <c r="O84" s="61"/>
      <c r="P84" s="61"/>
      <c r="Q84" s="61"/>
      <c r="R84" s="61"/>
      <c r="S84" s="61"/>
      <c r="T84" s="62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T84" s="14" t="s">
        <v>157</v>
      </c>
      <c r="AU84" s="14" t="s">
        <v>76</v>
      </c>
    </row>
    <row r="85" spans="1:65" s="2" customFormat="1" ht="90" customHeight="1">
      <c r="A85" s="31"/>
      <c r="B85" s="32"/>
      <c r="C85" s="156" t="s">
        <v>78</v>
      </c>
      <c r="D85" s="156" t="s">
        <v>134</v>
      </c>
      <c r="E85" s="157" t="s">
        <v>336</v>
      </c>
      <c r="F85" s="158" t="s">
        <v>337</v>
      </c>
      <c r="G85" s="159" t="s">
        <v>338</v>
      </c>
      <c r="H85" s="160">
        <v>0.5</v>
      </c>
      <c r="I85" s="161"/>
      <c r="J85" s="162">
        <f>ROUND(I85*H85,2)</f>
        <v>0</v>
      </c>
      <c r="K85" s="158" t="s">
        <v>124</v>
      </c>
      <c r="L85" s="36"/>
      <c r="M85" s="163" t="s">
        <v>19</v>
      </c>
      <c r="N85" s="164" t="s">
        <v>39</v>
      </c>
      <c r="O85" s="61"/>
      <c r="P85" s="152">
        <f>O85*H85</f>
        <v>0</v>
      </c>
      <c r="Q85" s="152">
        <v>0</v>
      </c>
      <c r="R85" s="152">
        <f>Q85*H85</f>
        <v>0</v>
      </c>
      <c r="S85" s="152">
        <v>0</v>
      </c>
      <c r="T85" s="153">
        <f>S85*H85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54" t="s">
        <v>432</v>
      </c>
      <c r="AT85" s="154" t="s">
        <v>134</v>
      </c>
      <c r="AU85" s="154" t="s">
        <v>76</v>
      </c>
      <c r="AY85" s="14" t="s">
        <v>126</v>
      </c>
      <c r="BE85" s="155">
        <f>IF(N85="základní",J85,0)</f>
        <v>0</v>
      </c>
      <c r="BF85" s="155">
        <f>IF(N85="snížená",J85,0)</f>
        <v>0</v>
      </c>
      <c r="BG85" s="155">
        <f>IF(N85="zákl. přenesená",J85,0)</f>
        <v>0</v>
      </c>
      <c r="BH85" s="155">
        <f>IF(N85="sníž. přenesená",J85,0)</f>
        <v>0</v>
      </c>
      <c r="BI85" s="155">
        <f>IF(N85="nulová",J85,0)</f>
        <v>0</v>
      </c>
      <c r="BJ85" s="14" t="s">
        <v>76</v>
      </c>
      <c r="BK85" s="155">
        <f>ROUND(I85*H85,2)</f>
        <v>0</v>
      </c>
      <c r="BL85" s="14" t="s">
        <v>432</v>
      </c>
      <c r="BM85" s="154" t="s">
        <v>561</v>
      </c>
    </row>
    <row r="86" spans="1:65" s="11" customFormat="1" ht="25.9" customHeight="1">
      <c r="B86" s="181"/>
      <c r="C86" s="182"/>
      <c r="D86" s="183" t="s">
        <v>67</v>
      </c>
      <c r="E86" s="184" t="s">
        <v>340</v>
      </c>
      <c r="F86" s="184" t="s">
        <v>341</v>
      </c>
      <c r="G86" s="182"/>
      <c r="H86" s="182"/>
      <c r="I86" s="185"/>
      <c r="J86" s="186">
        <f>BK86</f>
        <v>0</v>
      </c>
      <c r="K86" s="182"/>
      <c r="L86" s="187"/>
      <c r="M86" s="188"/>
      <c r="N86" s="189"/>
      <c r="O86" s="189"/>
      <c r="P86" s="190">
        <f>SUM(P87:P92)</f>
        <v>0</v>
      </c>
      <c r="Q86" s="189"/>
      <c r="R86" s="190">
        <f>SUM(R87:R92)</f>
        <v>0</v>
      </c>
      <c r="S86" s="189"/>
      <c r="T86" s="191">
        <f>SUM(T87:T92)</f>
        <v>0</v>
      </c>
      <c r="AR86" s="192" t="s">
        <v>142</v>
      </c>
      <c r="AT86" s="193" t="s">
        <v>67</v>
      </c>
      <c r="AU86" s="193" t="s">
        <v>68</v>
      </c>
      <c r="AY86" s="192" t="s">
        <v>126</v>
      </c>
      <c r="BK86" s="194">
        <f>SUM(BK87:BK92)</f>
        <v>0</v>
      </c>
    </row>
    <row r="87" spans="1:65" s="2" customFormat="1" ht="90" customHeight="1">
      <c r="A87" s="31"/>
      <c r="B87" s="32"/>
      <c r="C87" s="156" t="s">
        <v>133</v>
      </c>
      <c r="D87" s="156" t="s">
        <v>134</v>
      </c>
      <c r="E87" s="157" t="s">
        <v>342</v>
      </c>
      <c r="F87" s="158" t="s">
        <v>343</v>
      </c>
      <c r="G87" s="159" t="s">
        <v>344</v>
      </c>
      <c r="H87" s="195"/>
      <c r="I87" s="161"/>
      <c r="J87" s="162">
        <f>ROUND(I87*H87,2)</f>
        <v>0</v>
      </c>
      <c r="K87" s="158" t="s">
        <v>124</v>
      </c>
      <c r="L87" s="36"/>
      <c r="M87" s="163" t="s">
        <v>19</v>
      </c>
      <c r="N87" s="164" t="s">
        <v>39</v>
      </c>
      <c r="O87" s="61"/>
      <c r="P87" s="152">
        <f>O87*H87</f>
        <v>0</v>
      </c>
      <c r="Q87" s="152">
        <v>0</v>
      </c>
      <c r="R87" s="152">
        <f>Q87*H87</f>
        <v>0</v>
      </c>
      <c r="S87" s="152">
        <v>0</v>
      </c>
      <c r="T87" s="153">
        <f>S87*H87</f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54" t="s">
        <v>127</v>
      </c>
      <c r="AT87" s="154" t="s">
        <v>134</v>
      </c>
      <c r="AU87" s="154" t="s">
        <v>76</v>
      </c>
      <c r="AY87" s="14" t="s">
        <v>126</v>
      </c>
      <c r="BE87" s="155">
        <f>IF(N87="základní",J87,0)</f>
        <v>0</v>
      </c>
      <c r="BF87" s="155">
        <f>IF(N87="snížená",J87,0)</f>
        <v>0</v>
      </c>
      <c r="BG87" s="155">
        <f>IF(N87="zákl. přenesená",J87,0)</f>
        <v>0</v>
      </c>
      <c r="BH87" s="155">
        <f>IF(N87="sníž. přenesená",J87,0)</f>
        <v>0</v>
      </c>
      <c r="BI87" s="155">
        <f>IF(N87="nulová",J87,0)</f>
        <v>0</v>
      </c>
      <c r="BJ87" s="14" t="s">
        <v>76</v>
      </c>
      <c r="BK87" s="155">
        <f>ROUND(I87*H87,2)</f>
        <v>0</v>
      </c>
      <c r="BL87" s="14" t="s">
        <v>127</v>
      </c>
      <c r="BM87" s="154" t="s">
        <v>562</v>
      </c>
    </row>
    <row r="88" spans="1:65" s="2" customFormat="1" ht="19.5">
      <c r="A88" s="31"/>
      <c r="B88" s="32"/>
      <c r="C88" s="33"/>
      <c r="D88" s="165" t="s">
        <v>157</v>
      </c>
      <c r="E88" s="33"/>
      <c r="F88" s="166" t="s">
        <v>346</v>
      </c>
      <c r="G88" s="33"/>
      <c r="H88" s="33"/>
      <c r="I88" s="167"/>
      <c r="J88" s="33"/>
      <c r="K88" s="33"/>
      <c r="L88" s="36"/>
      <c r="M88" s="168"/>
      <c r="N88" s="169"/>
      <c r="O88" s="61"/>
      <c r="P88" s="61"/>
      <c r="Q88" s="61"/>
      <c r="R88" s="61"/>
      <c r="S88" s="61"/>
      <c r="T88" s="62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T88" s="14" t="s">
        <v>157</v>
      </c>
      <c r="AU88" s="14" t="s">
        <v>76</v>
      </c>
    </row>
    <row r="89" spans="1:65" s="2" customFormat="1" ht="16.5" customHeight="1">
      <c r="A89" s="31"/>
      <c r="B89" s="32"/>
      <c r="C89" s="156" t="s">
        <v>127</v>
      </c>
      <c r="D89" s="156" t="s">
        <v>134</v>
      </c>
      <c r="E89" s="157" t="s">
        <v>350</v>
      </c>
      <c r="F89" s="158" t="s">
        <v>351</v>
      </c>
      <c r="G89" s="159" t="s">
        <v>344</v>
      </c>
      <c r="H89" s="195"/>
      <c r="I89" s="161"/>
      <c r="J89" s="162">
        <f>ROUND(I89*H89,2)</f>
        <v>0</v>
      </c>
      <c r="K89" s="158" t="s">
        <v>124</v>
      </c>
      <c r="L89" s="36"/>
      <c r="M89" s="163" t="s">
        <v>19</v>
      </c>
      <c r="N89" s="164" t="s">
        <v>39</v>
      </c>
      <c r="O89" s="61"/>
      <c r="P89" s="152">
        <f>O89*H89</f>
        <v>0</v>
      </c>
      <c r="Q89" s="152">
        <v>0</v>
      </c>
      <c r="R89" s="152">
        <f>Q89*H89</f>
        <v>0</v>
      </c>
      <c r="S89" s="152">
        <v>0</v>
      </c>
      <c r="T89" s="153">
        <f>S89*H89</f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54" t="s">
        <v>127</v>
      </c>
      <c r="AT89" s="154" t="s">
        <v>134</v>
      </c>
      <c r="AU89" s="154" t="s">
        <v>76</v>
      </c>
      <c r="AY89" s="14" t="s">
        <v>126</v>
      </c>
      <c r="BE89" s="155">
        <f>IF(N89="základní",J89,0)</f>
        <v>0</v>
      </c>
      <c r="BF89" s="155">
        <f>IF(N89="snížená",J89,0)</f>
        <v>0</v>
      </c>
      <c r="BG89" s="155">
        <f>IF(N89="zákl. přenesená",J89,0)</f>
        <v>0</v>
      </c>
      <c r="BH89" s="155">
        <f>IF(N89="sníž. přenesená",J89,0)</f>
        <v>0</v>
      </c>
      <c r="BI89" s="155">
        <f>IF(N89="nulová",J89,0)</f>
        <v>0</v>
      </c>
      <c r="BJ89" s="14" t="s">
        <v>76</v>
      </c>
      <c r="BK89" s="155">
        <f>ROUND(I89*H89,2)</f>
        <v>0</v>
      </c>
      <c r="BL89" s="14" t="s">
        <v>127</v>
      </c>
      <c r="BM89" s="154" t="s">
        <v>563</v>
      </c>
    </row>
    <row r="90" spans="1:65" s="2" customFormat="1" ht="19.5">
      <c r="A90" s="31"/>
      <c r="B90" s="32"/>
      <c r="C90" s="33"/>
      <c r="D90" s="165" t="s">
        <v>157</v>
      </c>
      <c r="E90" s="33"/>
      <c r="F90" s="166" t="s">
        <v>346</v>
      </c>
      <c r="G90" s="33"/>
      <c r="H90" s="33"/>
      <c r="I90" s="167"/>
      <c r="J90" s="33"/>
      <c r="K90" s="33"/>
      <c r="L90" s="36"/>
      <c r="M90" s="168"/>
      <c r="N90" s="169"/>
      <c r="O90" s="61"/>
      <c r="P90" s="61"/>
      <c r="Q90" s="61"/>
      <c r="R90" s="61"/>
      <c r="S90" s="61"/>
      <c r="T90" s="62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T90" s="14" t="s">
        <v>157</v>
      </c>
      <c r="AU90" s="14" t="s">
        <v>76</v>
      </c>
    </row>
    <row r="91" spans="1:65" s="2" customFormat="1" ht="16.5" customHeight="1">
      <c r="A91" s="31"/>
      <c r="B91" s="32"/>
      <c r="C91" s="156" t="s">
        <v>142</v>
      </c>
      <c r="D91" s="156" t="s">
        <v>134</v>
      </c>
      <c r="E91" s="157" t="s">
        <v>564</v>
      </c>
      <c r="F91" s="158" t="s">
        <v>565</v>
      </c>
      <c r="G91" s="159" t="s">
        <v>566</v>
      </c>
      <c r="H91" s="160">
        <v>100</v>
      </c>
      <c r="I91" s="161"/>
      <c r="J91" s="162">
        <f>ROUND(I91*H91,2)</f>
        <v>0</v>
      </c>
      <c r="K91" s="158" t="s">
        <v>124</v>
      </c>
      <c r="L91" s="36"/>
      <c r="M91" s="163" t="s">
        <v>19</v>
      </c>
      <c r="N91" s="164" t="s">
        <v>39</v>
      </c>
      <c r="O91" s="61"/>
      <c r="P91" s="152">
        <f>O91*H91</f>
        <v>0</v>
      </c>
      <c r="Q91" s="152">
        <v>0</v>
      </c>
      <c r="R91" s="152">
        <f>Q91*H91</f>
        <v>0</v>
      </c>
      <c r="S91" s="152">
        <v>0</v>
      </c>
      <c r="T91" s="153">
        <f>S91*H91</f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54" t="s">
        <v>127</v>
      </c>
      <c r="AT91" s="154" t="s">
        <v>134</v>
      </c>
      <c r="AU91" s="154" t="s">
        <v>76</v>
      </c>
      <c r="AY91" s="14" t="s">
        <v>126</v>
      </c>
      <c r="BE91" s="155">
        <f>IF(N91="základní",J91,0)</f>
        <v>0</v>
      </c>
      <c r="BF91" s="155">
        <f>IF(N91="snížená",J91,0)</f>
        <v>0</v>
      </c>
      <c r="BG91" s="155">
        <f>IF(N91="zákl. přenesená",J91,0)</f>
        <v>0</v>
      </c>
      <c r="BH91" s="155">
        <f>IF(N91="sníž. přenesená",J91,0)</f>
        <v>0</v>
      </c>
      <c r="BI91" s="155">
        <f>IF(N91="nulová",J91,0)</f>
        <v>0</v>
      </c>
      <c r="BJ91" s="14" t="s">
        <v>76</v>
      </c>
      <c r="BK91" s="155">
        <f>ROUND(I91*H91,2)</f>
        <v>0</v>
      </c>
      <c r="BL91" s="14" t="s">
        <v>127</v>
      </c>
      <c r="BM91" s="154" t="s">
        <v>567</v>
      </c>
    </row>
    <row r="92" spans="1:65" s="2" customFormat="1" ht="19.5">
      <c r="A92" s="31"/>
      <c r="B92" s="32"/>
      <c r="C92" s="33"/>
      <c r="D92" s="165" t="s">
        <v>157</v>
      </c>
      <c r="E92" s="33"/>
      <c r="F92" s="166" t="s">
        <v>568</v>
      </c>
      <c r="G92" s="33"/>
      <c r="H92" s="33"/>
      <c r="I92" s="167"/>
      <c r="J92" s="33"/>
      <c r="K92" s="33"/>
      <c r="L92" s="36"/>
      <c r="M92" s="196"/>
      <c r="N92" s="197"/>
      <c r="O92" s="172"/>
      <c r="P92" s="172"/>
      <c r="Q92" s="172"/>
      <c r="R92" s="172"/>
      <c r="S92" s="172"/>
      <c r="T92" s="198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T92" s="14" t="s">
        <v>157</v>
      </c>
      <c r="AU92" s="14" t="s">
        <v>76</v>
      </c>
    </row>
    <row r="93" spans="1:65" s="2" customFormat="1" ht="6.95" customHeight="1">
      <c r="A93" s="31"/>
      <c r="B93" s="44"/>
      <c r="C93" s="45"/>
      <c r="D93" s="45"/>
      <c r="E93" s="45"/>
      <c r="F93" s="45"/>
      <c r="G93" s="45"/>
      <c r="H93" s="45"/>
      <c r="I93" s="45"/>
      <c r="J93" s="45"/>
      <c r="K93" s="45"/>
      <c r="L93" s="36"/>
      <c r="M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</sheetData>
  <sheetProtection algorithmName="SHA-512" hashValue="gyYHBrc034j0s2VuY1/MiXsz76timHZBXMsZEat3VTBFYJt3gSzBaKkSv7oIBcizpGKrUzZlBfEDgfJUNVlx5w==" saltValue="1gUkNGKQ7ejc/V6KKMC/OjbV0PnHaPsC966wbyimiS16hqGGTzXPuUkfrLCaPrcYao8hBZm1JrCgbqJPzSOVOQ==" spinCount="100000" sheet="1" objects="1" scenarios="1" formatColumns="0" formatRows="0" autoFilter="0"/>
  <autoFilter ref="C80:K92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4" t="s">
        <v>96</v>
      </c>
    </row>
    <row r="3" spans="1:46" s="1" customFormat="1" ht="6.95" hidden="1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78</v>
      </c>
    </row>
    <row r="4" spans="1:46" s="1" customFormat="1" ht="24.95" hidden="1" customHeight="1">
      <c r="B4" s="17"/>
      <c r="D4" s="100" t="s">
        <v>100</v>
      </c>
      <c r="L4" s="17"/>
      <c r="M4" s="101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2" t="s">
        <v>16</v>
      </c>
      <c r="L6" s="17"/>
    </row>
    <row r="7" spans="1:46" s="1" customFormat="1" ht="16.5" hidden="1" customHeight="1">
      <c r="B7" s="17"/>
      <c r="E7" s="247" t="str">
        <f>'Rekapitulace zakázky'!K6</f>
        <v>Oprava osvětlení na trati Přerov - Zábřeh</v>
      </c>
      <c r="F7" s="248"/>
      <c r="G7" s="248"/>
      <c r="H7" s="248"/>
      <c r="L7" s="17"/>
    </row>
    <row r="8" spans="1:46" s="2" customFormat="1" ht="12" hidden="1" customHeight="1">
      <c r="A8" s="31"/>
      <c r="B8" s="36"/>
      <c r="C8" s="31"/>
      <c r="D8" s="102" t="s">
        <v>101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49" t="s">
        <v>569</v>
      </c>
      <c r="F9" s="250"/>
      <c r="G9" s="250"/>
      <c r="H9" s="250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>
        <f>'Rekapitulace zakázky'!AN8</f>
        <v>0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2" t="s">
        <v>24</v>
      </c>
      <c r="E14" s="31"/>
      <c r="F14" s="31"/>
      <c r="G14" s="31"/>
      <c r="H14" s="31"/>
      <c r="I14" s="102" t="s">
        <v>25</v>
      </c>
      <c r="J14" s="104" t="s">
        <v>19</v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4" t="s">
        <v>22</v>
      </c>
      <c r="F15" s="31"/>
      <c r="G15" s="31"/>
      <c r="H15" s="31"/>
      <c r="I15" s="102" t="s">
        <v>26</v>
      </c>
      <c r="J15" s="104" t="s">
        <v>19</v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2" t="s">
        <v>27</v>
      </c>
      <c r="E17" s="31"/>
      <c r="F17" s="31"/>
      <c r="G17" s="31"/>
      <c r="H17" s="31"/>
      <c r="I17" s="102" t="s">
        <v>25</v>
      </c>
      <c r="J17" s="27" t="str">
        <f>'Rekapitulace zakázky'!AN13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51" t="str">
        <f>'Rekapitulace zakázky'!E14</f>
        <v>Vyplň údaj</v>
      </c>
      <c r="F18" s="252"/>
      <c r="G18" s="252"/>
      <c r="H18" s="252"/>
      <c r="I18" s="102" t="s">
        <v>26</v>
      </c>
      <c r="J18" s="27" t="str">
        <f>'Rekapitulace zakázky'!AN14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2" t="s">
        <v>29</v>
      </c>
      <c r="E20" s="31"/>
      <c r="F20" s="31"/>
      <c r="G20" s="31"/>
      <c r="H20" s="31"/>
      <c r="I20" s="102" t="s">
        <v>25</v>
      </c>
      <c r="J20" s="104" t="s">
        <v>19</v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4" t="s">
        <v>22</v>
      </c>
      <c r="F21" s="31"/>
      <c r="G21" s="31"/>
      <c r="H21" s="31"/>
      <c r="I21" s="102" t="s">
        <v>26</v>
      </c>
      <c r="J21" s="104" t="s">
        <v>19</v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2" t="s">
        <v>31</v>
      </c>
      <c r="E23" s="31"/>
      <c r="F23" s="31"/>
      <c r="G23" s="31"/>
      <c r="H23" s="31"/>
      <c r="I23" s="102" t="s">
        <v>25</v>
      </c>
      <c r="J23" s="104" t="s">
        <v>19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4" t="s">
        <v>22</v>
      </c>
      <c r="F24" s="31"/>
      <c r="G24" s="31"/>
      <c r="H24" s="31"/>
      <c r="I24" s="102" t="s">
        <v>26</v>
      </c>
      <c r="J24" s="104" t="s">
        <v>19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2" t="s">
        <v>32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06"/>
      <c r="B27" s="107"/>
      <c r="C27" s="106"/>
      <c r="D27" s="106"/>
      <c r="E27" s="253" t="s">
        <v>19</v>
      </c>
      <c r="F27" s="253"/>
      <c r="G27" s="253"/>
      <c r="H27" s="253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0" t="s">
        <v>34</v>
      </c>
      <c r="E30" s="31"/>
      <c r="F30" s="31"/>
      <c r="G30" s="31"/>
      <c r="H30" s="31"/>
      <c r="I30" s="31"/>
      <c r="J30" s="111">
        <f>ROUND(J80,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2" t="s">
        <v>36</v>
      </c>
      <c r="G32" s="31"/>
      <c r="H32" s="31"/>
      <c r="I32" s="112" t="s">
        <v>35</v>
      </c>
      <c r="J32" s="112" t="s">
        <v>37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3" t="s">
        <v>38</v>
      </c>
      <c r="E33" s="102" t="s">
        <v>39</v>
      </c>
      <c r="F33" s="114">
        <f>ROUND((SUM(BE80:BE98)),  2)</f>
        <v>0</v>
      </c>
      <c r="G33" s="31"/>
      <c r="H33" s="31"/>
      <c r="I33" s="115">
        <v>0.21</v>
      </c>
      <c r="J33" s="114">
        <f>ROUND(((SUM(BE80:BE98))*I33),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2" t="s">
        <v>40</v>
      </c>
      <c r="F34" s="114">
        <f>ROUND((SUM(BF80:BF98)),  2)</f>
        <v>0</v>
      </c>
      <c r="G34" s="31"/>
      <c r="H34" s="31"/>
      <c r="I34" s="115">
        <v>0.15</v>
      </c>
      <c r="J34" s="114">
        <f>ROUND(((SUM(BF80:BF98))*I34),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41</v>
      </c>
      <c r="F35" s="114">
        <f>ROUND((SUM(BG80:BG98)),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42</v>
      </c>
      <c r="F36" s="114">
        <f>ROUND((SUM(BH80:BH98)),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43</v>
      </c>
      <c r="F37" s="114">
        <f>ROUND((SUM(BI80:BI98)),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16"/>
      <c r="D39" s="117" t="s">
        <v>44</v>
      </c>
      <c r="E39" s="118"/>
      <c r="F39" s="118"/>
      <c r="G39" s="119" t="s">
        <v>45</v>
      </c>
      <c r="H39" s="120" t="s">
        <v>46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hidden="1" customHeight="1">
      <c r="A45" s="31"/>
      <c r="B45" s="32"/>
      <c r="C45" s="20" t="s">
        <v>103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hidden="1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hidden="1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hidden="1" customHeight="1">
      <c r="A48" s="31"/>
      <c r="B48" s="32"/>
      <c r="C48" s="33"/>
      <c r="D48" s="33"/>
      <c r="E48" s="254" t="str">
        <f>E7</f>
        <v>Oprava osvětlení na trati Přerov - Zábřeh</v>
      </c>
      <c r="F48" s="255"/>
      <c r="G48" s="255"/>
      <c r="H48" s="255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101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hidden="1" customHeight="1">
      <c r="A50" s="31"/>
      <c r="B50" s="32"/>
      <c r="C50" s="33"/>
      <c r="D50" s="33"/>
      <c r="E50" s="207" t="str">
        <f>E9</f>
        <v>SO 05-1 - Oprava osvětlení zast. Střeň (databáze ÚOŽI)</v>
      </c>
      <c r="F50" s="256"/>
      <c r="G50" s="256"/>
      <c r="H50" s="256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hidden="1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hidden="1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>
        <f>IF(J12="","",J12)</f>
        <v>0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hidden="1" customHeight="1">
      <c r="A54" s="31"/>
      <c r="B54" s="32"/>
      <c r="C54" s="26" t="s">
        <v>24</v>
      </c>
      <c r="D54" s="33"/>
      <c r="E54" s="33"/>
      <c r="F54" s="24" t="str">
        <f>E15</f>
        <v xml:space="preserve"> </v>
      </c>
      <c r="G54" s="33"/>
      <c r="H54" s="33"/>
      <c r="I54" s="26" t="s">
        <v>29</v>
      </c>
      <c r="J54" s="29" t="str">
        <f>E21</f>
        <v xml:space="preserve">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hidden="1" customHeight="1">
      <c r="A55" s="31"/>
      <c r="B55" s="32"/>
      <c r="C55" s="26" t="s">
        <v>27</v>
      </c>
      <c r="D55" s="33"/>
      <c r="E55" s="33"/>
      <c r="F55" s="24" t="str">
        <f>IF(E18="","",E18)</f>
        <v>Vyplň údaj</v>
      </c>
      <c r="G55" s="33"/>
      <c r="H55" s="33"/>
      <c r="I55" s="26" t="s">
        <v>31</v>
      </c>
      <c r="J55" s="29" t="str">
        <f>E24</f>
        <v xml:space="preserve"> 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hidden="1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hidden="1" customHeight="1">
      <c r="A57" s="31"/>
      <c r="B57" s="32"/>
      <c r="C57" s="127" t="s">
        <v>104</v>
      </c>
      <c r="D57" s="128"/>
      <c r="E57" s="128"/>
      <c r="F57" s="128"/>
      <c r="G57" s="128"/>
      <c r="H57" s="128"/>
      <c r="I57" s="128"/>
      <c r="J57" s="129" t="s">
        <v>105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hidden="1" customHeight="1">
      <c r="A59" s="31"/>
      <c r="B59" s="32"/>
      <c r="C59" s="130" t="s">
        <v>66</v>
      </c>
      <c r="D59" s="33"/>
      <c r="E59" s="33"/>
      <c r="F59" s="33"/>
      <c r="G59" s="33"/>
      <c r="H59" s="33"/>
      <c r="I59" s="33"/>
      <c r="J59" s="74">
        <f>J80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106</v>
      </c>
    </row>
    <row r="60" spans="1:47" s="10" customFormat="1" ht="24.95" hidden="1" customHeight="1">
      <c r="B60" s="175"/>
      <c r="C60" s="176"/>
      <c r="D60" s="177" t="s">
        <v>327</v>
      </c>
      <c r="E60" s="178"/>
      <c r="F60" s="178"/>
      <c r="G60" s="178"/>
      <c r="H60" s="178"/>
      <c r="I60" s="178"/>
      <c r="J60" s="179">
        <f>J81</f>
        <v>0</v>
      </c>
      <c r="K60" s="176"/>
      <c r="L60" s="180"/>
    </row>
    <row r="61" spans="1:47" s="2" customFormat="1" ht="21.75" hidden="1" customHeight="1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10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6.95" hidden="1" customHeight="1">
      <c r="A62" s="31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ht="11.25" hidden="1"/>
    <row r="64" spans="1:47" ht="11.25" hidden="1"/>
    <row r="65" spans="1:63" ht="11.25" hidden="1"/>
    <row r="66" spans="1:63" s="2" customFormat="1" ht="6.95" customHeight="1">
      <c r="A66" s="31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03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3" s="2" customFormat="1" ht="24.95" customHeight="1">
      <c r="A67" s="31"/>
      <c r="B67" s="32"/>
      <c r="C67" s="20" t="s">
        <v>107</v>
      </c>
      <c r="D67" s="33"/>
      <c r="E67" s="33"/>
      <c r="F67" s="33"/>
      <c r="G67" s="33"/>
      <c r="H67" s="33"/>
      <c r="I67" s="33"/>
      <c r="J67" s="33"/>
      <c r="K67" s="33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3" s="2" customFormat="1" ht="6.95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3" s="2" customFormat="1" ht="12" customHeight="1">
      <c r="A69" s="31"/>
      <c r="B69" s="32"/>
      <c r="C69" s="26" t="s">
        <v>16</v>
      </c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3" s="2" customFormat="1" ht="16.5" customHeight="1">
      <c r="A70" s="31"/>
      <c r="B70" s="32"/>
      <c r="C70" s="33"/>
      <c r="D70" s="33"/>
      <c r="E70" s="254" t="str">
        <f>E7</f>
        <v>Oprava osvětlení na trati Přerov - Zábřeh</v>
      </c>
      <c r="F70" s="255"/>
      <c r="G70" s="255"/>
      <c r="H70" s="255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3" s="2" customFormat="1" ht="12" customHeight="1">
      <c r="A71" s="31"/>
      <c r="B71" s="32"/>
      <c r="C71" s="26" t="s">
        <v>101</v>
      </c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3" s="2" customFormat="1" ht="16.5" customHeight="1">
      <c r="A72" s="31"/>
      <c r="B72" s="32"/>
      <c r="C72" s="33"/>
      <c r="D72" s="33"/>
      <c r="E72" s="207" t="str">
        <f>E9</f>
        <v>SO 05-1 - Oprava osvětlení zast. Střeň (databáze ÚOŽI)</v>
      </c>
      <c r="F72" s="256"/>
      <c r="G72" s="256"/>
      <c r="H72" s="256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3" s="2" customFormat="1" ht="6.95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3" s="2" customFormat="1" ht="12" customHeight="1">
      <c r="A74" s="31"/>
      <c r="B74" s="32"/>
      <c r="C74" s="26" t="s">
        <v>21</v>
      </c>
      <c r="D74" s="33"/>
      <c r="E74" s="33"/>
      <c r="F74" s="24" t="str">
        <f>F12</f>
        <v xml:space="preserve"> </v>
      </c>
      <c r="G74" s="33"/>
      <c r="H74" s="33"/>
      <c r="I74" s="26" t="s">
        <v>23</v>
      </c>
      <c r="J74" s="56">
        <f>IF(J12="","",J12)</f>
        <v>0</v>
      </c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3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3" s="2" customFormat="1" ht="15.2" customHeight="1">
      <c r="A76" s="31"/>
      <c r="B76" s="32"/>
      <c r="C76" s="26" t="s">
        <v>24</v>
      </c>
      <c r="D76" s="33"/>
      <c r="E76" s="33"/>
      <c r="F76" s="24" t="str">
        <f>E15</f>
        <v xml:space="preserve"> </v>
      </c>
      <c r="G76" s="33"/>
      <c r="H76" s="33"/>
      <c r="I76" s="26" t="s">
        <v>29</v>
      </c>
      <c r="J76" s="29" t="str">
        <f>E21</f>
        <v xml:space="preserve"> </v>
      </c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3" s="2" customFormat="1" ht="15.2" customHeight="1">
      <c r="A77" s="31"/>
      <c r="B77" s="32"/>
      <c r="C77" s="26" t="s">
        <v>27</v>
      </c>
      <c r="D77" s="33"/>
      <c r="E77" s="33"/>
      <c r="F77" s="24" t="str">
        <f>IF(E18="","",E18)</f>
        <v>Vyplň údaj</v>
      </c>
      <c r="G77" s="33"/>
      <c r="H77" s="33"/>
      <c r="I77" s="26" t="s">
        <v>31</v>
      </c>
      <c r="J77" s="29" t="str">
        <f>E24</f>
        <v xml:space="preserve"> 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3" s="2" customFormat="1" ht="10.3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63" s="9" customFormat="1" ht="29.25" customHeight="1">
      <c r="A79" s="131"/>
      <c r="B79" s="132"/>
      <c r="C79" s="133" t="s">
        <v>108</v>
      </c>
      <c r="D79" s="134" t="s">
        <v>53</v>
      </c>
      <c r="E79" s="134" t="s">
        <v>49</v>
      </c>
      <c r="F79" s="134" t="s">
        <v>50</v>
      </c>
      <c r="G79" s="134" t="s">
        <v>109</v>
      </c>
      <c r="H79" s="134" t="s">
        <v>110</v>
      </c>
      <c r="I79" s="134" t="s">
        <v>111</v>
      </c>
      <c r="J79" s="134" t="s">
        <v>105</v>
      </c>
      <c r="K79" s="135" t="s">
        <v>112</v>
      </c>
      <c r="L79" s="136"/>
      <c r="M79" s="65" t="s">
        <v>19</v>
      </c>
      <c r="N79" s="66" t="s">
        <v>38</v>
      </c>
      <c r="O79" s="66" t="s">
        <v>113</v>
      </c>
      <c r="P79" s="66" t="s">
        <v>114</v>
      </c>
      <c r="Q79" s="66" t="s">
        <v>115</v>
      </c>
      <c r="R79" s="66" t="s">
        <v>116</v>
      </c>
      <c r="S79" s="66" t="s">
        <v>117</v>
      </c>
      <c r="T79" s="67" t="s">
        <v>118</v>
      </c>
      <c r="U79" s="131"/>
      <c r="V79" s="131"/>
      <c r="W79" s="131"/>
      <c r="X79" s="131"/>
      <c r="Y79" s="131"/>
      <c r="Z79" s="131"/>
      <c r="AA79" s="131"/>
      <c r="AB79" s="131"/>
      <c r="AC79" s="131"/>
      <c r="AD79" s="131"/>
      <c r="AE79" s="131"/>
    </row>
    <row r="80" spans="1:63" s="2" customFormat="1" ht="22.9" customHeight="1">
      <c r="A80" s="31"/>
      <c r="B80" s="32"/>
      <c r="C80" s="72" t="s">
        <v>119</v>
      </c>
      <c r="D80" s="33"/>
      <c r="E80" s="33"/>
      <c r="F80" s="33"/>
      <c r="G80" s="33"/>
      <c r="H80" s="33"/>
      <c r="I80" s="33"/>
      <c r="J80" s="137">
        <f>BK80</f>
        <v>0</v>
      </c>
      <c r="K80" s="33"/>
      <c r="L80" s="36"/>
      <c r="M80" s="68"/>
      <c r="N80" s="138"/>
      <c r="O80" s="69"/>
      <c r="P80" s="139">
        <f>P81</f>
        <v>0</v>
      </c>
      <c r="Q80" s="69"/>
      <c r="R80" s="139">
        <f>R81</f>
        <v>0</v>
      </c>
      <c r="S80" s="69"/>
      <c r="T80" s="140">
        <f>T81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T80" s="14" t="s">
        <v>67</v>
      </c>
      <c r="AU80" s="14" t="s">
        <v>106</v>
      </c>
      <c r="BK80" s="141">
        <f>BK81</f>
        <v>0</v>
      </c>
    </row>
    <row r="81" spans="1:65" s="11" customFormat="1" ht="25.9" customHeight="1">
      <c r="B81" s="181"/>
      <c r="C81" s="182"/>
      <c r="D81" s="183" t="s">
        <v>67</v>
      </c>
      <c r="E81" s="184" t="s">
        <v>329</v>
      </c>
      <c r="F81" s="184" t="s">
        <v>330</v>
      </c>
      <c r="G81" s="182"/>
      <c r="H81" s="182"/>
      <c r="I81" s="185"/>
      <c r="J81" s="186">
        <f>BK81</f>
        <v>0</v>
      </c>
      <c r="K81" s="182"/>
      <c r="L81" s="187"/>
      <c r="M81" s="188"/>
      <c r="N81" s="189"/>
      <c r="O81" s="189"/>
      <c r="P81" s="190">
        <f>SUM(P82:P98)</f>
        <v>0</v>
      </c>
      <c r="Q81" s="189"/>
      <c r="R81" s="190">
        <f>SUM(R82:R98)</f>
        <v>0</v>
      </c>
      <c r="S81" s="189"/>
      <c r="T81" s="191">
        <f>SUM(T82:T98)</f>
        <v>0</v>
      </c>
      <c r="AR81" s="192" t="s">
        <v>127</v>
      </c>
      <c r="AT81" s="193" t="s">
        <v>67</v>
      </c>
      <c r="AU81" s="193" t="s">
        <v>68</v>
      </c>
      <c r="AY81" s="192" t="s">
        <v>126</v>
      </c>
      <c r="BK81" s="194">
        <f>SUM(BK82:BK98)</f>
        <v>0</v>
      </c>
    </row>
    <row r="82" spans="1:65" s="2" customFormat="1" ht="78" customHeight="1">
      <c r="A82" s="31"/>
      <c r="B82" s="32"/>
      <c r="C82" s="156" t="s">
        <v>76</v>
      </c>
      <c r="D82" s="156" t="s">
        <v>134</v>
      </c>
      <c r="E82" s="157" t="s">
        <v>199</v>
      </c>
      <c r="F82" s="158" t="s">
        <v>200</v>
      </c>
      <c r="G82" s="159" t="s">
        <v>131</v>
      </c>
      <c r="H82" s="160">
        <v>22</v>
      </c>
      <c r="I82" s="161"/>
      <c r="J82" s="162">
        <f t="shared" ref="J82:J91" si="0">ROUND(I82*H82,2)</f>
        <v>0</v>
      </c>
      <c r="K82" s="158" t="s">
        <v>124</v>
      </c>
      <c r="L82" s="36"/>
      <c r="M82" s="163" t="s">
        <v>19</v>
      </c>
      <c r="N82" s="164" t="s">
        <v>39</v>
      </c>
      <c r="O82" s="61"/>
      <c r="P82" s="152">
        <f t="shared" ref="P82:P91" si="1">O82*H82</f>
        <v>0</v>
      </c>
      <c r="Q82" s="152">
        <v>0</v>
      </c>
      <c r="R82" s="152">
        <f t="shared" ref="R82:R91" si="2">Q82*H82</f>
        <v>0</v>
      </c>
      <c r="S82" s="152">
        <v>0</v>
      </c>
      <c r="T82" s="153">
        <f t="shared" ref="T82:T91" si="3"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54" t="s">
        <v>333</v>
      </c>
      <c r="AT82" s="154" t="s">
        <v>134</v>
      </c>
      <c r="AU82" s="154" t="s">
        <v>76</v>
      </c>
      <c r="AY82" s="14" t="s">
        <v>126</v>
      </c>
      <c r="BE82" s="155">
        <f t="shared" ref="BE82:BE91" si="4">IF(N82="základní",J82,0)</f>
        <v>0</v>
      </c>
      <c r="BF82" s="155">
        <f t="shared" ref="BF82:BF91" si="5">IF(N82="snížená",J82,0)</f>
        <v>0</v>
      </c>
      <c r="BG82" s="155">
        <f t="shared" ref="BG82:BG91" si="6">IF(N82="zákl. přenesená",J82,0)</f>
        <v>0</v>
      </c>
      <c r="BH82" s="155">
        <f t="shared" ref="BH82:BH91" si="7">IF(N82="sníž. přenesená",J82,0)</f>
        <v>0</v>
      </c>
      <c r="BI82" s="155">
        <f t="shared" ref="BI82:BI91" si="8">IF(N82="nulová",J82,0)</f>
        <v>0</v>
      </c>
      <c r="BJ82" s="14" t="s">
        <v>76</v>
      </c>
      <c r="BK82" s="155">
        <f t="shared" ref="BK82:BK91" si="9">ROUND(I82*H82,2)</f>
        <v>0</v>
      </c>
      <c r="BL82" s="14" t="s">
        <v>333</v>
      </c>
      <c r="BM82" s="154" t="s">
        <v>570</v>
      </c>
    </row>
    <row r="83" spans="1:65" s="2" customFormat="1" ht="36">
      <c r="A83" s="31"/>
      <c r="B83" s="32"/>
      <c r="C83" s="142" t="s">
        <v>78</v>
      </c>
      <c r="D83" s="142" t="s">
        <v>120</v>
      </c>
      <c r="E83" s="143" t="s">
        <v>203</v>
      </c>
      <c r="F83" s="144" t="s">
        <v>204</v>
      </c>
      <c r="G83" s="145" t="s">
        <v>123</v>
      </c>
      <c r="H83" s="146">
        <v>154</v>
      </c>
      <c r="I83" s="147"/>
      <c r="J83" s="148">
        <f t="shared" si="0"/>
        <v>0</v>
      </c>
      <c r="K83" s="144" t="s">
        <v>124</v>
      </c>
      <c r="L83" s="149"/>
      <c r="M83" s="150" t="s">
        <v>19</v>
      </c>
      <c r="N83" s="151" t="s">
        <v>39</v>
      </c>
      <c r="O83" s="61"/>
      <c r="P83" s="152">
        <f t="shared" si="1"/>
        <v>0</v>
      </c>
      <c r="Q83" s="152">
        <v>0</v>
      </c>
      <c r="R83" s="152">
        <f t="shared" si="2"/>
        <v>0</v>
      </c>
      <c r="S83" s="152">
        <v>0</v>
      </c>
      <c r="T83" s="153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54" t="s">
        <v>333</v>
      </c>
      <c r="AT83" s="154" t="s">
        <v>120</v>
      </c>
      <c r="AU83" s="154" t="s">
        <v>76</v>
      </c>
      <c r="AY83" s="14" t="s">
        <v>126</v>
      </c>
      <c r="BE83" s="155">
        <f t="shared" si="4"/>
        <v>0</v>
      </c>
      <c r="BF83" s="155">
        <f t="shared" si="5"/>
        <v>0</v>
      </c>
      <c r="BG83" s="155">
        <f t="shared" si="6"/>
        <v>0</v>
      </c>
      <c r="BH83" s="155">
        <f t="shared" si="7"/>
        <v>0</v>
      </c>
      <c r="BI83" s="155">
        <f t="shared" si="8"/>
        <v>0</v>
      </c>
      <c r="BJ83" s="14" t="s">
        <v>76</v>
      </c>
      <c r="BK83" s="155">
        <f t="shared" si="9"/>
        <v>0</v>
      </c>
      <c r="BL83" s="14" t="s">
        <v>333</v>
      </c>
      <c r="BM83" s="154" t="s">
        <v>571</v>
      </c>
    </row>
    <row r="84" spans="1:65" s="2" customFormat="1" ht="36">
      <c r="A84" s="31"/>
      <c r="B84" s="32"/>
      <c r="C84" s="156" t="s">
        <v>133</v>
      </c>
      <c r="D84" s="156" t="s">
        <v>134</v>
      </c>
      <c r="E84" s="157" t="s">
        <v>143</v>
      </c>
      <c r="F84" s="158" t="s">
        <v>144</v>
      </c>
      <c r="G84" s="159" t="s">
        <v>131</v>
      </c>
      <c r="H84" s="160">
        <v>22</v>
      </c>
      <c r="I84" s="161"/>
      <c r="J84" s="162">
        <f t="shared" si="0"/>
        <v>0</v>
      </c>
      <c r="K84" s="158" t="s">
        <v>124</v>
      </c>
      <c r="L84" s="36"/>
      <c r="M84" s="163" t="s">
        <v>19</v>
      </c>
      <c r="N84" s="164" t="s">
        <v>39</v>
      </c>
      <c r="O84" s="61"/>
      <c r="P84" s="152">
        <f t="shared" si="1"/>
        <v>0</v>
      </c>
      <c r="Q84" s="152">
        <v>0</v>
      </c>
      <c r="R84" s="152">
        <f t="shared" si="2"/>
        <v>0</v>
      </c>
      <c r="S84" s="152">
        <v>0</v>
      </c>
      <c r="T84" s="153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54" t="s">
        <v>333</v>
      </c>
      <c r="AT84" s="154" t="s">
        <v>134</v>
      </c>
      <c r="AU84" s="154" t="s">
        <v>76</v>
      </c>
      <c r="AY84" s="14" t="s">
        <v>126</v>
      </c>
      <c r="BE84" s="155">
        <f t="shared" si="4"/>
        <v>0</v>
      </c>
      <c r="BF84" s="155">
        <f t="shared" si="5"/>
        <v>0</v>
      </c>
      <c r="BG84" s="155">
        <f t="shared" si="6"/>
        <v>0</v>
      </c>
      <c r="BH84" s="155">
        <f t="shared" si="7"/>
        <v>0</v>
      </c>
      <c r="BI84" s="155">
        <f t="shared" si="8"/>
        <v>0</v>
      </c>
      <c r="BJ84" s="14" t="s">
        <v>76</v>
      </c>
      <c r="BK84" s="155">
        <f t="shared" si="9"/>
        <v>0</v>
      </c>
      <c r="BL84" s="14" t="s">
        <v>333</v>
      </c>
      <c r="BM84" s="154" t="s">
        <v>572</v>
      </c>
    </row>
    <row r="85" spans="1:65" s="2" customFormat="1" ht="33" customHeight="1">
      <c r="A85" s="31"/>
      <c r="B85" s="32"/>
      <c r="C85" s="142" t="s">
        <v>127</v>
      </c>
      <c r="D85" s="142" t="s">
        <v>120</v>
      </c>
      <c r="E85" s="143" t="s">
        <v>147</v>
      </c>
      <c r="F85" s="144" t="s">
        <v>148</v>
      </c>
      <c r="G85" s="145" t="s">
        <v>131</v>
      </c>
      <c r="H85" s="146">
        <v>22</v>
      </c>
      <c r="I85" s="147"/>
      <c r="J85" s="148">
        <f t="shared" si="0"/>
        <v>0</v>
      </c>
      <c r="K85" s="144" t="s">
        <v>124</v>
      </c>
      <c r="L85" s="149"/>
      <c r="M85" s="150" t="s">
        <v>19</v>
      </c>
      <c r="N85" s="151" t="s">
        <v>39</v>
      </c>
      <c r="O85" s="61"/>
      <c r="P85" s="152">
        <f t="shared" si="1"/>
        <v>0</v>
      </c>
      <c r="Q85" s="152">
        <v>0</v>
      </c>
      <c r="R85" s="152">
        <f t="shared" si="2"/>
        <v>0</v>
      </c>
      <c r="S85" s="152">
        <v>0</v>
      </c>
      <c r="T85" s="153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54" t="s">
        <v>333</v>
      </c>
      <c r="AT85" s="154" t="s">
        <v>120</v>
      </c>
      <c r="AU85" s="154" t="s">
        <v>76</v>
      </c>
      <c r="AY85" s="14" t="s">
        <v>126</v>
      </c>
      <c r="BE85" s="155">
        <f t="shared" si="4"/>
        <v>0</v>
      </c>
      <c r="BF85" s="155">
        <f t="shared" si="5"/>
        <v>0</v>
      </c>
      <c r="BG85" s="155">
        <f t="shared" si="6"/>
        <v>0</v>
      </c>
      <c r="BH85" s="155">
        <f t="shared" si="7"/>
        <v>0</v>
      </c>
      <c r="BI85" s="155">
        <f t="shared" si="8"/>
        <v>0</v>
      </c>
      <c r="BJ85" s="14" t="s">
        <v>76</v>
      </c>
      <c r="BK85" s="155">
        <f t="shared" si="9"/>
        <v>0</v>
      </c>
      <c r="BL85" s="14" t="s">
        <v>333</v>
      </c>
      <c r="BM85" s="154" t="s">
        <v>573</v>
      </c>
    </row>
    <row r="86" spans="1:65" s="2" customFormat="1" ht="16.5" customHeight="1">
      <c r="A86" s="31"/>
      <c r="B86" s="32"/>
      <c r="C86" s="156" t="s">
        <v>142</v>
      </c>
      <c r="D86" s="156" t="s">
        <v>134</v>
      </c>
      <c r="E86" s="157" t="s">
        <v>250</v>
      </c>
      <c r="F86" s="158" t="s">
        <v>251</v>
      </c>
      <c r="G86" s="159" t="s">
        <v>131</v>
      </c>
      <c r="H86" s="160">
        <v>22</v>
      </c>
      <c r="I86" s="161"/>
      <c r="J86" s="162">
        <f t="shared" si="0"/>
        <v>0</v>
      </c>
      <c r="K86" s="158" t="s">
        <v>124</v>
      </c>
      <c r="L86" s="36"/>
      <c r="M86" s="163" t="s">
        <v>19</v>
      </c>
      <c r="N86" s="164" t="s">
        <v>39</v>
      </c>
      <c r="O86" s="61"/>
      <c r="P86" s="152">
        <f t="shared" si="1"/>
        <v>0</v>
      </c>
      <c r="Q86" s="152">
        <v>0</v>
      </c>
      <c r="R86" s="152">
        <f t="shared" si="2"/>
        <v>0</v>
      </c>
      <c r="S86" s="152">
        <v>0</v>
      </c>
      <c r="T86" s="153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54" t="s">
        <v>333</v>
      </c>
      <c r="AT86" s="154" t="s">
        <v>134</v>
      </c>
      <c r="AU86" s="154" t="s">
        <v>76</v>
      </c>
      <c r="AY86" s="14" t="s">
        <v>126</v>
      </c>
      <c r="BE86" s="155">
        <f t="shared" si="4"/>
        <v>0</v>
      </c>
      <c r="BF86" s="155">
        <f t="shared" si="5"/>
        <v>0</v>
      </c>
      <c r="BG86" s="155">
        <f t="shared" si="6"/>
        <v>0</v>
      </c>
      <c r="BH86" s="155">
        <f t="shared" si="7"/>
        <v>0</v>
      </c>
      <c r="BI86" s="155">
        <f t="shared" si="8"/>
        <v>0</v>
      </c>
      <c r="BJ86" s="14" t="s">
        <v>76</v>
      </c>
      <c r="BK86" s="155">
        <f t="shared" si="9"/>
        <v>0</v>
      </c>
      <c r="BL86" s="14" t="s">
        <v>333</v>
      </c>
      <c r="BM86" s="154" t="s">
        <v>574</v>
      </c>
    </row>
    <row r="87" spans="1:65" s="2" customFormat="1" ht="48">
      <c r="A87" s="31"/>
      <c r="B87" s="32"/>
      <c r="C87" s="142" t="s">
        <v>146</v>
      </c>
      <c r="D87" s="142" t="s">
        <v>120</v>
      </c>
      <c r="E87" s="143" t="s">
        <v>254</v>
      </c>
      <c r="F87" s="144" t="s">
        <v>255</v>
      </c>
      <c r="G87" s="145" t="s">
        <v>131</v>
      </c>
      <c r="H87" s="146">
        <v>22</v>
      </c>
      <c r="I87" s="147"/>
      <c r="J87" s="148">
        <f t="shared" si="0"/>
        <v>0</v>
      </c>
      <c r="K87" s="144" t="s">
        <v>124</v>
      </c>
      <c r="L87" s="149"/>
      <c r="M87" s="150" t="s">
        <v>19</v>
      </c>
      <c r="N87" s="151" t="s">
        <v>39</v>
      </c>
      <c r="O87" s="61"/>
      <c r="P87" s="152">
        <f t="shared" si="1"/>
        <v>0</v>
      </c>
      <c r="Q87" s="152">
        <v>0</v>
      </c>
      <c r="R87" s="152">
        <f t="shared" si="2"/>
        <v>0</v>
      </c>
      <c r="S87" s="152">
        <v>0</v>
      </c>
      <c r="T87" s="153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54" t="s">
        <v>333</v>
      </c>
      <c r="AT87" s="154" t="s">
        <v>120</v>
      </c>
      <c r="AU87" s="154" t="s">
        <v>76</v>
      </c>
      <c r="AY87" s="14" t="s">
        <v>126</v>
      </c>
      <c r="BE87" s="155">
        <f t="shared" si="4"/>
        <v>0</v>
      </c>
      <c r="BF87" s="155">
        <f t="shared" si="5"/>
        <v>0</v>
      </c>
      <c r="BG87" s="155">
        <f t="shared" si="6"/>
        <v>0</v>
      </c>
      <c r="BH87" s="155">
        <f t="shared" si="7"/>
        <v>0</v>
      </c>
      <c r="BI87" s="155">
        <f t="shared" si="8"/>
        <v>0</v>
      </c>
      <c r="BJ87" s="14" t="s">
        <v>76</v>
      </c>
      <c r="BK87" s="155">
        <f t="shared" si="9"/>
        <v>0</v>
      </c>
      <c r="BL87" s="14" t="s">
        <v>333</v>
      </c>
      <c r="BM87" s="154" t="s">
        <v>575</v>
      </c>
    </row>
    <row r="88" spans="1:65" s="2" customFormat="1" ht="24">
      <c r="A88" s="31"/>
      <c r="B88" s="32"/>
      <c r="C88" s="156" t="s">
        <v>150</v>
      </c>
      <c r="D88" s="156" t="s">
        <v>134</v>
      </c>
      <c r="E88" s="157" t="s">
        <v>138</v>
      </c>
      <c r="F88" s="158" t="s">
        <v>139</v>
      </c>
      <c r="G88" s="159" t="s">
        <v>140</v>
      </c>
      <c r="H88" s="160">
        <v>22</v>
      </c>
      <c r="I88" s="161"/>
      <c r="J88" s="162">
        <f t="shared" si="0"/>
        <v>0</v>
      </c>
      <c r="K88" s="158" t="s">
        <v>124</v>
      </c>
      <c r="L88" s="36"/>
      <c r="M88" s="163" t="s">
        <v>19</v>
      </c>
      <c r="N88" s="164" t="s">
        <v>39</v>
      </c>
      <c r="O88" s="61"/>
      <c r="P88" s="152">
        <f t="shared" si="1"/>
        <v>0</v>
      </c>
      <c r="Q88" s="152">
        <v>0</v>
      </c>
      <c r="R88" s="152">
        <f t="shared" si="2"/>
        <v>0</v>
      </c>
      <c r="S88" s="152">
        <v>0</v>
      </c>
      <c r="T88" s="153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54" t="s">
        <v>333</v>
      </c>
      <c r="AT88" s="154" t="s">
        <v>134</v>
      </c>
      <c r="AU88" s="154" t="s">
        <v>76</v>
      </c>
      <c r="AY88" s="14" t="s">
        <v>126</v>
      </c>
      <c r="BE88" s="155">
        <f t="shared" si="4"/>
        <v>0</v>
      </c>
      <c r="BF88" s="155">
        <f t="shared" si="5"/>
        <v>0</v>
      </c>
      <c r="BG88" s="155">
        <f t="shared" si="6"/>
        <v>0</v>
      </c>
      <c r="BH88" s="155">
        <f t="shared" si="7"/>
        <v>0</v>
      </c>
      <c r="BI88" s="155">
        <f t="shared" si="8"/>
        <v>0</v>
      </c>
      <c r="BJ88" s="14" t="s">
        <v>76</v>
      </c>
      <c r="BK88" s="155">
        <f t="shared" si="9"/>
        <v>0</v>
      </c>
      <c r="BL88" s="14" t="s">
        <v>333</v>
      </c>
      <c r="BM88" s="154" t="s">
        <v>576</v>
      </c>
    </row>
    <row r="89" spans="1:65" s="2" customFormat="1" ht="24">
      <c r="A89" s="31"/>
      <c r="B89" s="32"/>
      <c r="C89" s="156" t="s">
        <v>125</v>
      </c>
      <c r="D89" s="156" t="s">
        <v>134</v>
      </c>
      <c r="E89" s="157" t="s">
        <v>135</v>
      </c>
      <c r="F89" s="158" t="s">
        <v>136</v>
      </c>
      <c r="G89" s="159" t="s">
        <v>131</v>
      </c>
      <c r="H89" s="160">
        <v>22</v>
      </c>
      <c r="I89" s="161"/>
      <c r="J89" s="162">
        <f t="shared" si="0"/>
        <v>0</v>
      </c>
      <c r="K89" s="158" t="s">
        <v>124</v>
      </c>
      <c r="L89" s="36"/>
      <c r="M89" s="163" t="s">
        <v>19</v>
      </c>
      <c r="N89" s="164" t="s">
        <v>39</v>
      </c>
      <c r="O89" s="61"/>
      <c r="P89" s="152">
        <f t="shared" si="1"/>
        <v>0</v>
      </c>
      <c r="Q89" s="152">
        <v>0</v>
      </c>
      <c r="R89" s="152">
        <f t="shared" si="2"/>
        <v>0</v>
      </c>
      <c r="S89" s="152">
        <v>0</v>
      </c>
      <c r="T89" s="153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54" t="s">
        <v>333</v>
      </c>
      <c r="AT89" s="154" t="s">
        <v>134</v>
      </c>
      <c r="AU89" s="154" t="s">
        <v>76</v>
      </c>
      <c r="AY89" s="14" t="s">
        <v>126</v>
      </c>
      <c r="BE89" s="155">
        <f t="shared" si="4"/>
        <v>0</v>
      </c>
      <c r="BF89" s="155">
        <f t="shared" si="5"/>
        <v>0</v>
      </c>
      <c r="BG89" s="155">
        <f t="shared" si="6"/>
        <v>0</v>
      </c>
      <c r="BH89" s="155">
        <f t="shared" si="7"/>
        <v>0</v>
      </c>
      <c r="BI89" s="155">
        <f t="shared" si="8"/>
        <v>0</v>
      </c>
      <c r="BJ89" s="14" t="s">
        <v>76</v>
      </c>
      <c r="BK89" s="155">
        <f t="shared" si="9"/>
        <v>0</v>
      </c>
      <c r="BL89" s="14" t="s">
        <v>333</v>
      </c>
      <c r="BM89" s="154" t="s">
        <v>577</v>
      </c>
    </row>
    <row r="90" spans="1:65" s="2" customFormat="1" ht="44.25" customHeight="1">
      <c r="A90" s="31"/>
      <c r="B90" s="32"/>
      <c r="C90" s="156" t="s">
        <v>159</v>
      </c>
      <c r="D90" s="156" t="s">
        <v>134</v>
      </c>
      <c r="E90" s="157" t="s">
        <v>151</v>
      </c>
      <c r="F90" s="158" t="s">
        <v>152</v>
      </c>
      <c r="G90" s="159" t="s">
        <v>131</v>
      </c>
      <c r="H90" s="160">
        <v>22</v>
      </c>
      <c r="I90" s="161"/>
      <c r="J90" s="162">
        <f t="shared" si="0"/>
        <v>0</v>
      </c>
      <c r="K90" s="158" t="s">
        <v>124</v>
      </c>
      <c r="L90" s="36"/>
      <c r="M90" s="163" t="s">
        <v>19</v>
      </c>
      <c r="N90" s="164" t="s">
        <v>39</v>
      </c>
      <c r="O90" s="61"/>
      <c r="P90" s="152">
        <f t="shared" si="1"/>
        <v>0</v>
      </c>
      <c r="Q90" s="152">
        <v>0</v>
      </c>
      <c r="R90" s="152">
        <f t="shared" si="2"/>
        <v>0</v>
      </c>
      <c r="S90" s="152">
        <v>0</v>
      </c>
      <c r="T90" s="153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54" t="s">
        <v>333</v>
      </c>
      <c r="AT90" s="154" t="s">
        <v>134</v>
      </c>
      <c r="AU90" s="154" t="s">
        <v>76</v>
      </c>
      <c r="AY90" s="14" t="s">
        <v>126</v>
      </c>
      <c r="BE90" s="155">
        <f t="shared" si="4"/>
        <v>0</v>
      </c>
      <c r="BF90" s="155">
        <f t="shared" si="5"/>
        <v>0</v>
      </c>
      <c r="BG90" s="155">
        <f t="shared" si="6"/>
        <v>0</v>
      </c>
      <c r="BH90" s="155">
        <f t="shared" si="7"/>
        <v>0</v>
      </c>
      <c r="BI90" s="155">
        <f t="shared" si="8"/>
        <v>0</v>
      </c>
      <c r="BJ90" s="14" t="s">
        <v>76</v>
      </c>
      <c r="BK90" s="155">
        <f t="shared" si="9"/>
        <v>0</v>
      </c>
      <c r="BL90" s="14" t="s">
        <v>333</v>
      </c>
      <c r="BM90" s="154" t="s">
        <v>578</v>
      </c>
    </row>
    <row r="91" spans="1:65" s="2" customFormat="1" ht="48">
      <c r="A91" s="31"/>
      <c r="B91" s="32"/>
      <c r="C91" s="142" t="s">
        <v>163</v>
      </c>
      <c r="D91" s="142" t="s">
        <v>120</v>
      </c>
      <c r="E91" s="143" t="s">
        <v>187</v>
      </c>
      <c r="F91" s="144" t="s">
        <v>188</v>
      </c>
      <c r="G91" s="145" t="s">
        <v>131</v>
      </c>
      <c r="H91" s="146">
        <v>22</v>
      </c>
      <c r="I91" s="147"/>
      <c r="J91" s="148">
        <f t="shared" si="0"/>
        <v>0</v>
      </c>
      <c r="K91" s="144" t="s">
        <v>124</v>
      </c>
      <c r="L91" s="149"/>
      <c r="M91" s="150" t="s">
        <v>19</v>
      </c>
      <c r="N91" s="151" t="s">
        <v>39</v>
      </c>
      <c r="O91" s="61"/>
      <c r="P91" s="152">
        <f t="shared" si="1"/>
        <v>0</v>
      </c>
      <c r="Q91" s="152">
        <v>0</v>
      </c>
      <c r="R91" s="152">
        <f t="shared" si="2"/>
        <v>0</v>
      </c>
      <c r="S91" s="152">
        <v>0</v>
      </c>
      <c r="T91" s="153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54" t="s">
        <v>333</v>
      </c>
      <c r="AT91" s="154" t="s">
        <v>120</v>
      </c>
      <c r="AU91" s="154" t="s">
        <v>76</v>
      </c>
      <c r="AY91" s="14" t="s">
        <v>126</v>
      </c>
      <c r="BE91" s="155">
        <f t="shared" si="4"/>
        <v>0</v>
      </c>
      <c r="BF91" s="155">
        <f t="shared" si="5"/>
        <v>0</v>
      </c>
      <c r="BG91" s="155">
        <f t="shared" si="6"/>
        <v>0</v>
      </c>
      <c r="BH91" s="155">
        <f t="shared" si="7"/>
        <v>0</v>
      </c>
      <c r="BI91" s="155">
        <f t="shared" si="8"/>
        <v>0</v>
      </c>
      <c r="BJ91" s="14" t="s">
        <v>76</v>
      </c>
      <c r="BK91" s="155">
        <f t="shared" si="9"/>
        <v>0</v>
      </c>
      <c r="BL91" s="14" t="s">
        <v>333</v>
      </c>
      <c r="BM91" s="154" t="s">
        <v>579</v>
      </c>
    </row>
    <row r="92" spans="1:65" s="2" customFormat="1" ht="78">
      <c r="A92" s="31"/>
      <c r="B92" s="32"/>
      <c r="C92" s="33"/>
      <c r="D92" s="165" t="s">
        <v>157</v>
      </c>
      <c r="E92" s="33"/>
      <c r="F92" s="166" t="s">
        <v>158</v>
      </c>
      <c r="G92" s="33"/>
      <c r="H92" s="33"/>
      <c r="I92" s="167"/>
      <c r="J92" s="33"/>
      <c r="K92" s="33"/>
      <c r="L92" s="36"/>
      <c r="M92" s="168"/>
      <c r="N92" s="169"/>
      <c r="O92" s="61"/>
      <c r="P92" s="61"/>
      <c r="Q92" s="61"/>
      <c r="R92" s="61"/>
      <c r="S92" s="61"/>
      <c r="T92" s="62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T92" s="14" t="s">
        <v>157</v>
      </c>
      <c r="AU92" s="14" t="s">
        <v>76</v>
      </c>
    </row>
    <row r="93" spans="1:65" s="2" customFormat="1" ht="101.25" customHeight="1">
      <c r="A93" s="31"/>
      <c r="B93" s="32"/>
      <c r="C93" s="156" t="s">
        <v>167</v>
      </c>
      <c r="D93" s="156" t="s">
        <v>134</v>
      </c>
      <c r="E93" s="157" t="s">
        <v>307</v>
      </c>
      <c r="F93" s="158" t="s">
        <v>308</v>
      </c>
      <c r="G93" s="159" t="s">
        <v>131</v>
      </c>
      <c r="H93" s="160">
        <v>1</v>
      </c>
      <c r="I93" s="161"/>
      <c r="J93" s="162">
        <f t="shared" ref="J93:J98" si="10">ROUND(I93*H93,2)</f>
        <v>0</v>
      </c>
      <c r="K93" s="158" t="s">
        <v>124</v>
      </c>
      <c r="L93" s="36"/>
      <c r="M93" s="163" t="s">
        <v>19</v>
      </c>
      <c r="N93" s="164" t="s">
        <v>39</v>
      </c>
      <c r="O93" s="61"/>
      <c r="P93" s="152">
        <f t="shared" ref="P93:P98" si="11">O93*H93</f>
        <v>0</v>
      </c>
      <c r="Q93" s="152">
        <v>0</v>
      </c>
      <c r="R93" s="152">
        <f t="shared" ref="R93:R98" si="12">Q93*H93</f>
        <v>0</v>
      </c>
      <c r="S93" s="152">
        <v>0</v>
      </c>
      <c r="T93" s="153">
        <f t="shared" ref="T93:T98" si="13">S93*H93</f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54" t="s">
        <v>333</v>
      </c>
      <c r="AT93" s="154" t="s">
        <v>134</v>
      </c>
      <c r="AU93" s="154" t="s">
        <v>76</v>
      </c>
      <c r="AY93" s="14" t="s">
        <v>126</v>
      </c>
      <c r="BE93" s="155">
        <f t="shared" ref="BE93:BE98" si="14">IF(N93="základní",J93,0)</f>
        <v>0</v>
      </c>
      <c r="BF93" s="155">
        <f t="shared" ref="BF93:BF98" si="15">IF(N93="snížená",J93,0)</f>
        <v>0</v>
      </c>
      <c r="BG93" s="155">
        <f t="shared" ref="BG93:BG98" si="16">IF(N93="zákl. přenesená",J93,0)</f>
        <v>0</v>
      </c>
      <c r="BH93" s="155">
        <f t="shared" ref="BH93:BH98" si="17">IF(N93="sníž. přenesená",J93,0)</f>
        <v>0</v>
      </c>
      <c r="BI93" s="155">
        <f t="shared" ref="BI93:BI98" si="18">IF(N93="nulová",J93,0)</f>
        <v>0</v>
      </c>
      <c r="BJ93" s="14" t="s">
        <v>76</v>
      </c>
      <c r="BK93" s="155">
        <f t="shared" ref="BK93:BK98" si="19">ROUND(I93*H93,2)</f>
        <v>0</v>
      </c>
      <c r="BL93" s="14" t="s">
        <v>333</v>
      </c>
      <c r="BM93" s="154" t="s">
        <v>580</v>
      </c>
    </row>
    <row r="94" spans="1:65" s="2" customFormat="1" ht="60">
      <c r="A94" s="31"/>
      <c r="B94" s="32"/>
      <c r="C94" s="156" t="s">
        <v>171</v>
      </c>
      <c r="D94" s="156" t="s">
        <v>134</v>
      </c>
      <c r="E94" s="157" t="s">
        <v>303</v>
      </c>
      <c r="F94" s="158" t="s">
        <v>304</v>
      </c>
      <c r="G94" s="159" t="s">
        <v>131</v>
      </c>
      <c r="H94" s="160">
        <v>21</v>
      </c>
      <c r="I94" s="161"/>
      <c r="J94" s="162">
        <f t="shared" si="10"/>
        <v>0</v>
      </c>
      <c r="K94" s="158" t="s">
        <v>124</v>
      </c>
      <c r="L94" s="36"/>
      <c r="M94" s="163" t="s">
        <v>19</v>
      </c>
      <c r="N94" s="164" t="s">
        <v>39</v>
      </c>
      <c r="O94" s="61"/>
      <c r="P94" s="152">
        <f t="shared" si="11"/>
        <v>0</v>
      </c>
      <c r="Q94" s="152">
        <v>0</v>
      </c>
      <c r="R94" s="152">
        <f t="shared" si="12"/>
        <v>0</v>
      </c>
      <c r="S94" s="152">
        <v>0</v>
      </c>
      <c r="T94" s="153">
        <f t="shared" si="1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54" t="s">
        <v>333</v>
      </c>
      <c r="AT94" s="154" t="s">
        <v>134</v>
      </c>
      <c r="AU94" s="154" t="s">
        <v>76</v>
      </c>
      <c r="AY94" s="14" t="s">
        <v>126</v>
      </c>
      <c r="BE94" s="155">
        <f t="shared" si="14"/>
        <v>0</v>
      </c>
      <c r="BF94" s="155">
        <f t="shared" si="15"/>
        <v>0</v>
      </c>
      <c r="BG94" s="155">
        <f t="shared" si="16"/>
        <v>0</v>
      </c>
      <c r="BH94" s="155">
        <f t="shared" si="17"/>
        <v>0</v>
      </c>
      <c r="BI94" s="155">
        <f t="shared" si="18"/>
        <v>0</v>
      </c>
      <c r="BJ94" s="14" t="s">
        <v>76</v>
      </c>
      <c r="BK94" s="155">
        <f t="shared" si="19"/>
        <v>0</v>
      </c>
      <c r="BL94" s="14" t="s">
        <v>333</v>
      </c>
      <c r="BM94" s="154" t="s">
        <v>581</v>
      </c>
    </row>
    <row r="95" spans="1:65" s="2" customFormat="1" ht="36">
      <c r="A95" s="31"/>
      <c r="B95" s="32"/>
      <c r="C95" s="156" t="s">
        <v>175</v>
      </c>
      <c r="D95" s="156" t="s">
        <v>134</v>
      </c>
      <c r="E95" s="157" t="s">
        <v>299</v>
      </c>
      <c r="F95" s="158" t="s">
        <v>300</v>
      </c>
      <c r="G95" s="159" t="s">
        <v>284</v>
      </c>
      <c r="H95" s="160">
        <v>3</v>
      </c>
      <c r="I95" s="161"/>
      <c r="J95" s="162">
        <f t="shared" si="10"/>
        <v>0</v>
      </c>
      <c r="K95" s="158" t="s">
        <v>124</v>
      </c>
      <c r="L95" s="36"/>
      <c r="M95" s="163" t="s">
        <v>19</v>
      </c>
      <c r="N95" s="164" t="s">
        <v>39</v>
      </c>
      <c r="O95" s="61"/>
      <c r="P95" s="152">
        <f t="shared" si="11"/>
        <v>0</v>
      </c>
      <c r="Q95" s="152">
        <v>0</v>
      </c>
      <c r="R95" s="152">
        <f t="shared" si="12"/>
        <v>0</v>
      </c>
      <c r="S95" s="152">
        <v>0</v>
      </c>
      <c r="T95" s="153">
        <f t="shared" si="1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54" t="s">
        <v>333</v>
      </c>
      <c r="AT95" s="154" t="s">
        <v>134</v>
      </c>
      <c r="AU95" s="154" t="s">
        <v>76</v>
      </c>
      <c r="AY95" s="14" t="s">
        <v>126</v>
      </c>
      <c r="BE95" s="155">
        <f t="shared" si="14"/>
        <v>0</v>
      </c>
      <c r="BF95" s="155">
        <f t="shared" si="15"/>
        <v>0</v>
      </c>
      <c r="BG95" s="155">
        <f t="shared" si="16"/>
        <v>0</v>
      </c>
      <c r="BH95" s="155">
        <f t="shared" si="17"/>
        <v>0</v>
      </c>
      <c r="BI95" s="155">
        <f t="shared" si="18"/>
        <v>0</v>
      </c>
      <c r="BJ95" s="14" t="s">
        <v>76</v>
      </c>
      <c r="BK95" s="155">
        <f t="shared" si="19"/>
        <v>0</v>
      </c>
      <c r="BL95" s="14" t="s">
        <v>333</v>
      </c>
      <c r="BM95" s="154" t="s">
        <v>582</v>
      </c>
    </row>
    <row r="96" spans="1:65" s="2" customFormat="1" ht="48">
      <c r="A96" s="31"/>
      <c r="B96" s="32"/>
      <c r="C96" s="156" t="s">
        <v>179</v>
      </c>
      <c r="D96" s="156" t="s">
        <v>134</v>
      </c>
      <c r="E96" s="157" t="s">
        <v>282</v>
      </c>
      <c r="F96" s="158" t="s">
        <v>283</v>
      </c>
      <c r="G96" s="159" t="s">
        <v>284</v>
      </c>
      <c r="H96" s="160">
        <v>28</v>
      </c>
      <c r="I96" s="161"/>
      <c r="J96" s="162">
        <f t="shared" si="10"/>
        <v>0</v>
      </c>
      <c r="K96" s="158" t="s">
        <v>124</v>
      </c>
      <c r="L96" s="36"/>
      <c r="M96" s="163" t="s">
        <v>19</v>
      </c>
      <c r="N96" s="164" t="s">
        <v>39</v>
      </c>
      <c r="O96" s="61"/>
      <c r="P96" s="152">
        <f t="shared" si="11"/>
        <v>0</v>
      </c>
      <c r="Q96" s="152">
        <v>0</v>
      </c>
      <c r="R96" s="152">
        <f t="shared" si="12"/>
        <v>0</v>
      </c>
      <c r="S96" s="152">
        <v>0</v>
      </c>
      <c r="T96" s="153">
        <f t="shared" si="1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54" t="s">
        <v>333</v>
      </c>
      <c r="AT96" s="154" t="s">
        <v>134</v>
      </c>
      <c r="AU96" s="154" t="s">
        <v>76</v>
      </c>
      <c r="AY96" s="14" t="s">
        <v>126</v>
      </c>
      <c r="BE96" s="155">
        <f t="shared" si="14"/>
        <v>0</v>
      </c>
      <c r="BF96" s="155">
        <f t="shared" si="15"/>
        <v>0</v>
      </c>
      <c r="BG96" s="155">
        <f t="shared" si="16"/>
        <v>0</v>
      </c>
      <c r="BH96" s="155">
        <f t="shared" si="17"/>
        <v>0</v>
      </c>
      <c r="BI96" s="155">
        <f t="shared" si="18"/>
        <v>0</v>
      </c>
      <c r="BJ96" s="14" t="s">
        <v>76</v>
      </c>
      <c r="BK96" s="155">
        <f t="shared" si="19"/>
        <v>0</v>
      </c>
      <c r="BL96" s="14" t="s">
        <v>333</v>
      </c>
      <c r="BM96" s="154" t="s">
        <v>583</v>
      </c>
    </row>
    <row r="97" spans="1:65" s="2" customFormat="1" ht="44.25" customHeight="1">
      <c r="A97" s="31"/>
      <c r="B97" s="32"/>
      <c r="C97" s="156" t="s">
        <v>8</v>
      </c>
      <c r="D97" s="156" t="s">
        <v>134</v>
      </c>
      <c r="E97" s="157" t="s">
        <v>323</v>
      </c>
      <c r="F97" s="158" t="s">
        <v>324</v>
      </c>
      <c r="G97" s="159" t="s">
        <v>131</v>
      </c>
      <c r="H97" s="160">
        <v>1</v>
      </c>
      <c r="I97" s="161"/>
      <c r="J97" s="162">
        <f t="shared" si="10"/>
        <v>0</v>
      </c>
      <c r="K97" s="158" t="s">
        <v>124</v>
      </c>
      <c r="L97" s="36"/>
      <c r="M97" s="163" t="s">
        <v>19</v>
      </c>
      <c r="N97" s="164" t="s">
        <v>39</v>
      </c>
      <c r="O97" s="61"/>
      <c r="P97" s="152">
        <f t="shared" si="11"/>
        <v>0</v>
      </c>
      <c r="Q97" s="152">
        <v>0</v>
      </c>
      <c r="R97" s="152">
        <f t="shared" si="12"/>
        <v>0</v>
      </c>
      <c r="S97" s="152">
        <v>0</v>
      </c>
      <c r="T97" s="153">
        <f t="shared" si="1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54" t="s">
        <v>333</v>
      </c>
      <c r="AT97" s="154" t="s">
        <v>134</v>
      </c>
      <c r="AU97" s="154" t="s">
        <v>76</v>
      </c>
      <c r="AY97" s="14" t="s">
        <v>126</v>
      </c>
      <c r="BE97" s="155">
        <f t="shared" si="14"/>
        <v>0</v>
      </c>
      <c r="BF97" s="155">
        <f t="shared" si="15"/>
        <v>0</v>
      </c>
      <c r="BG97" s="155">
        <f t="shared" si="16"/>
        <v>0</v>
      </c>
      <c r="BH97" s="155">
        <f t="shared" si="17"/>
        <v>0</v>
      </c>
      <c r="BI97" s="155">
        <f t="shared" si="18"/>
        <v>0</v>
      </c>
      <c r="BJ97" s="14" t="s">
        <v>76</v>
      </c>
      <c r="BK97" s="155">
        <f t="shared" si="19"/>
        <v>0</v>
      </c>
      <c r="BL97" s="14" t="s">
        <v>333</v>
      </c>
      <c r="BM97" s="154" t="s">
        <v>584</v>
      </c>
    </row>
    <row r="98" spans="1:65" s="2" customFormat="1" ht="114.95" customHeight="1">
      <c r="A98" s="31"/>
      <c r="B98" s="32"/>
      <c r="C98" s="156" t="s">
        <v>186</v>
      </c>
      <c r="D98" s="156" t="s">
        <v>134</v>
      </c>
      <c r="E98" s="157" t="s">
        <v>315</v>
      </c>
      <c r="F98" s="158" t="s">
        <v>316</v>
      </c>
      <c r="G98" s="159" t="s">
        <v>131</v>
      </c>
      <c r="H98" s="160">
        <v>1</v>
      </c>
      <c r="I98" s="161"/>
      <c r="J98" s="162">
        <f t="shared" si="10"/>
        <v>0</v>
      </c>
      <c r="K98" s="158" t="s">
        <v>124</v>
      </c>
      <c r="L98" s="36"/>
      <c r="M98" s="170" t="s">
        <v>19</v>
      </c>
      <c r="N98" s="171" t="s">
        <v>39</v>
      </c>
      <c r="O98" s="172"/>
      <c r="P98" s="173">
        <f t="shared" si="11"/>
        <v>0</v>
      </c>
      <c r="Q98" s="173">
        <v>0</v>
      </c>
      <c r="R98" s="173">
        <f t="shared" si="12"/>
        <v>0</v>
      </c>
      <c r="S98" s="173">
        <v>0</v>
      </c>
      <c r="T98" s="174">
        <f t="shared" si="13"/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54" t="s">
        <v>333</v>
      </c>
      <c r="AT98" s="154" t="s">
        <v>134</v>
      </c>
      <c r="AU98" s="154" t="s">
        <v>76</v>
      </c>
      <c r="AY98" s="14" t="s">
        <v>126</v>
      </c>
      <c r="BE98" s="155">
        <f t="shared" si="14"/>
        <v>0</v>
      </c>
      <c r="BF98" s="155">
        <f t="shared" si="15"/>
        <v>0</v>
      </c>
      <c r="BG98" s="155">
        <f t="shared" si="16"/>
        <v>0</v>
      </c>
      <c r="BH98" s="155">
        <f t="shared" si="17"/>
        <v>0</v>
      </c>
      <c r="BI98" s="155">
        <f t="shared" si="18"/>
        <v>0</v>
      </c>
      <c r="BJ98" s="14" t="s">
        <v>76</v>
      </c>
      <c r="BK98" s="155">
        <f t="shared" si="19"/>
        <v>0</v>
      </c>
      <c r="BL98" s="14" t="s">
        <v>333</v>
      </c>
      <c r="BM98" s="154" t="s">
        <v>585</v>
      </c>
    </row>
    <row r="99" spans="1:65" s="2" customFormat="1" ht="6.95" customHeight="1">
      <c r="A99" s="31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36"/>
      <c r="M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</sheetData>
  <sheetProtection algorithmName="SHA-512" hashValue="QQ/kf99k2+j92oSu4pGe41eYeFD0VJ+AtlHFZOFEIjjo2xJnUFaxxE97YkSPOiEk7MmV3ceXdsNGuuU8hMWK4Q==" saltValue="tIyB40MN4tK/V6yDaHM+1EkZvppXjsXoMAnm6seiNIMPeMpCs7/U86GOi/2V8KSiHHLYK7HY8lg8i66HBULubg==" spinCount="100000" sheet="1" objects="1" scenarios="1" formatColumns="0" formatRows="0" autoFilter="0"/>
  <autoFilter ref="C79:K98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AT2" s="14" t="s">
        <v>99</v>
      </c>
    </row>
    <row r="3" spans="1:46" s="1" customFormat="1" ht="6.95" hidden="1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78</v>
      </c>
    </row>
    <row r="4" spans="1:46" s="1" customFormat="1" ht="24.95" hidden="1" customHeight="1">
      <c r="B4" s="17"/>
      <c r="D4" s="100" t="s">
        <v>100</v>
      </c>
      <c r="L4" s="17"/>
      <c r="M4" s="101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2" t="s">
        <v>16</v>
      </c>
      <c r="L6" s="17"/>
    </row>
    <row r="7" spans="1:46" s="1" customFormat="1" ht="16.5" hidden="1" customHeight="1">
      <c r="B7" s="17"/>
      <c r="E7" s="247" t="str">
        <f>'Rekapitulace zakázky'!K6</f>
        <v>Oprava osvětlení na trati Přerov - Zábřeh</v>
      </c>
      <c r="F7" s="248"/>
      <c r="G7" s="248"/>
      <c r="H7" s="248"/>
      <c r="L7" s="17"/>
    </row>
    <row r="8" spans="1:46" s="2" customFormat="1" ht="12" hidden="1" customHeight="1">
      <c r="A8" s="31"/>
      <c r="B8" s="36"/>
      <c r="C8" s="31"/>
      <c r="D8" s="102" t="s">
        <v>101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30" hidden="1" customHeight="1">
      <c r="A9" s="31"/>
      <c r="B9" s="36"/>
      <c r="C9" s="31"/>
      <c r="D9" s="31"/>
      <c r="E9" s="249" t="s">
        <v>586</v>
      </c>
      <c r="F9" s="250"/>
      <c r="G9" s="250"/>
      <c r="H9" s="250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>
        <f>'Rekapitulace zakázky'!AN8</f>
        <v>0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2" t="s">
        <v>24</v>
      </c>
      <c r="E14" s="31"/>
      <c r="F14" s="31"/>
      <c r="G14" s="31"/>
      <c r="H14" s="31"/>
      <c r="I14" s="102" t="s">
        <v>25</v>
      </c>
      <c r="J14" s="104" t="s">
        <v>19</v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4" t="s">
        <v>22</v>
      </c>
      <c r="F15" s="31"/>
      <c r="G15" s="31"/>
      <c r="H15" s="31"/>
      <c r="I15" s="102" t="s">
        <v>26</v>
      </c>
      <c r="J15" s="104" t="s">
        <v>19</v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2" t="s">
        <v>27</v>
      </c>
      <c r="E17" s="31"/>
      <c r="F17" s="31"/>
      <c r="G17" s="31"/>
      <c r="H17" s="31"/>
      <c r="I17" s="102" t="s">
        <v>25</v>
      </c>
      <c r="J17" s="27" t="str">
        <f>'Rekapitulace zakázky'!AN13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51" t="str">
        <f>'Rekapitulace zakázky'!E14</f>
        <v>Vyplň údaj</v>
      </c>
      <c r="F18" s="252"/>
      <c r="G18" s="252"/>
      <c r="H18" s="252"/>
      <c r="I18" s="102" t="s">
        <v>26</v>
      </c>
      <c r="J18" s="27" t="str">
        <f>'Rekapitulace zakázky'!AN14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2" t="s">
        <v>29</v>
      </c>
      <c r="E20" s="31"/>
      <c r="F20" s="31"/>
      <c r="G20" s="31"/>
      <c r="H20" s="31"/>
      <c r="I20" s="102" t="s">
        <v>25</v>
      </c>
      <c r="J20" s="104" t="s">
        <v>19</v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4" t="s">
        <v>22</v>
      </c>
      <c r="F21" s="31"/>
      <c r="G21" s="31"/>
      <c r="H21" s="31"/>
      <c r="I21" s="102" t="s">
        <v>26</v>
      </c>
      <c r="J21" s="104" t="s">
        <v>19</v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2" t="s">
        <v>31</v>
      </c>
      <c r="E23" s="31"/>
      <c r="F23" s="31"/>
      <c r="G23" s="31"/>
      <c r="H23" s="31"/>
      <c r="I23" s="102" t="s">
        <v>25</v>
      </c>
      <c r="J23" s="104" t="s">
        <v>19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4" t="s">
        <v>22</v>
      </c>
      <c r="F24" s="31"/>
      <c r="G24" s="31"/>
      <c r="H24" s="31"/>
      <c r="I24" s="102" t="s">
        <v>26</v>
      </c>
      <c r="J24" s="104" t="s">
        <v>19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2" t="s">
        <v>32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06"/>
      <c r="B27" s="107"/>
      <c r="C27" s="106"/>
      <c r="D27" s="106"/>
      <c r="E27" s="253" t="s">
        <v>19</v>
      </c>
      <c r="F27" s="253"/>
      <c r="G27" s="253"/>
      <c r="H27" s="253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0" t="s">
        <v>34</v>
      </c>
      <c r="E30" s="31"/>
      <c r="F30" s="31"/>
      <c r="G30" s="31"/>
      <c r="H30" s="31"/>
      <c r="I30" s="31"/>
      <c r="J30" s="111">
        <f>ROUND(J81,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2" t="s">
        <v>36</v>
      </c>
      <c r="G32" s="31"/>
      <c r="H32" s="31"/>
      <c r="I32" s="112" t="s">
        <v>35</v>
      </c>
      <c r="J32" s="112" t="s">
        <v>37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3" t="s">
        <v>38</v>
      </c>
      <c r="E33" s="102" t="s">
        <v>39</v>
      </c>
      <c r="F33" s="114">
        <f>ROUND((SUM(BE81:BE92)),  2)</f>
        <v>0</v>
      </c>
      <c r="G33" s="31"/>
      <c r="H33" s="31"/>
      <c r="I33" s="115">
        <v>0.21</v>
      </c>
      <c r="J33" s="114">
        <f>ROUND(((SUM(BE81:BE92))*I33),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2" t="s">
        <v>40</v>
      </c>
      <c r="F34" s="114">
        <f>ROUND((SUM(BF81:BF92)),  2)</f>
        <v>0</v>
      </c>
      <c r="G34" s="31"/>
      <c r="H34" s="31"/>
      <c r="I34" s="115">
        <v>0.15</v>
      </c>
      <c r="J34" s="114">
        <f>ROUND(((SUM(BF81:BF92))*I34),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41</v>
      </c>
      <c r="F35" s="114">
        <f>ROUND((SUM(BG81:BG92)),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42</v>
      </c>
      <c r="F36" s="114">
        <f>ROUND((SUM(BH81:BH92)),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43</v>
      </c>
      <c r="F37" s="114">
        <f>ROUND((SUM(BI81:BI92)),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16"/>
      <c r="D39" s="117" t="s">
        <v>44</v>
      </c>
      <c r="E39" s="118"/>
      <c r="F39" s="118"/>
      <c r="G39" s="119" t="s">
        <v>45</v>
      </c>
      <c r="H39" s="120" t="s">
        <v>46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hidden="1" customHeight="1">
      <c r="A45" s="31"/>
      <c r="B45" s="32"/>
      <c r="C45" s="20" t="s">
        <v>103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hidden="1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hidden="1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hidden="1" customHeight="1">
      <c r="A48" s="31"/>
      <c r="B48" s="32"/>
      <c r="C48" s="33"/>
      <c r="D48" s="33"/>
      <c r="E48" s="254" t="str">
        <f>E7</f>
        <v>Oprava osvětlení na trati Přerov - Zábřeh</v>
      </c>
      <c r="F48" s="255"/>
      <c r="G48" s="255"/>
      <c r="H48" s="255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101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30" hidden="1" customHeight="1">
      <c r="A50" s="31"/>
      <c r="B50" s="32"/>
      <c r="C50" s="33"/>
      <c r="D50" s="33"/>
      <c r="E50" s="207" t="str">
        <f>E9</f>
        <v>SO 05-2 - Vedlejší ostatní náklady zast. Střeň (databáze ÚOŽI)</v>
      </c>
      <c r="F50" s="256"/>
      <c r="G50" s="256"/>
      <c r="H50" s="256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hidden="1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hidden="1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>
        <f>IF(J12="","",J12)</f>
        <v>0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hidden="1" customHeight="1">
      <c r="A54" s="31"/>
      <c r="B54" s="32"/>
      <c r="C54" s="26" t="s">
        <v>24</v>
      </c>
      <c r="D54" s="33"/>
      <c r="E54" s="33"/>
      <c r="F54" s="24" t="str">
        <f>E15</f>
        <v xml:space="preserve"> </v>
      </c>
      <c r="G54" s="33"/>
      <c r="H54" s="33"/>
      <c r="I54" s="26" t="s">
        <v>29</v>
      </c>
      <c r="J54" s="29" t="str">
        <f>E21</f>
        <v xml:space="preserve">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hidden="1" customHeight="1">
      <c r="A55" s="31"/>
      <c r="B55" s="32"/>
      <c r="C55" s="26" t="s">
        <v>27</v>
      </c>
      <c r="D55" s="33"/>
      <c r="E55" s="33"/>
      <c r="F55" s="24" t="str">
        <f>IF(E18="","",E18)</f>
        <v>Vyplň údaj</v>
      </c>
      <c r="G55" s="33"/>
      <c r="H55" s="33"/>
      <c r="I55" s="26" t="s">
        <v>31</v>
      </c>
      <c r="J55" s="29" t="str">
        <f>E24</f>
        <v xml:space="preserve"> 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hidden="1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hidden="1" customHeight="1">
      <c r="A57" s="31"/>
      <c r="B57" s="32"/>
      <c r="C57" s="127" t="s">
        <v>104</v>
      </c>
      <c r="D57" s="128"/>
      <c r="E57" s="128"/>
      <c r="F57" s="128"/>
      <c r="G57" s="128"/>
      <c r="H57" s="128"/>
      <c r="I57" s="128"/>
      <c r="J57" s="129" t="s">
        <v>105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hidden="1" customHeight="1">
      <c r="A59" s="31"/>
      <c r="B59" s="32"/>
      <c r="C59" s="130" t="s">
        <v>66</v>
      </c>
      <c r="D59" s="33"/>
      <c r="E59" s="33"/>
      <c r="F59" s="33"/>
      <c r="G59" s="33"/>
      <c r="H59" s="33"/>
      <c r="I59" s="33"/>
      <c r="J59" s="74">
        <f>J81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106</v>
      </c>
    </row>
    <row r="60" spans="1:47" s="10" customFormat="1" ht="24.95" hidden="1" customHeight="1">
      <c r="B60" s="175"/>
      <c r="C60" s="176"/>
      <c r="D60" s="177" t="s">
        <v>327</v>
      </c>
      <c r="E60" s="178"/>
      <c r="F60" s="178"/>
      <c r="G60" s="178"/>
      <c r="H60" s="178"/>
      <c r="I60" s="178"/>
      <c r="J60" s="179">
        <f>J82</f>
        <v>0</v>
      </c>
      <c r="K60" s="176"/>
      <c r="L60" s="180"/>
    </row>
    <row r="61" spans="1:47" s="10" customFormat="1" ht="24.95" hidden="1" customHeight="1">
      <c r="B61" s="175"/>
      <c r="C61" s="176"/>
      <c r="D61" s="177" t="s">
        <v>328</v>
      </c>
      <c r="E61" s="178"/>
      <c r="F61" s="178"/>
      <c r="G61" s="178"/>
      <c r="H61" s="178"/>
      <c r="I61" s="178"/>
      <c r="J61" s="179">
        <f>J86</f>
        <v>0</v>
      </c>
      <c r="K61" s="176"/>
      <c r="L61" s="180"/>
    </row>
    <row r="62" spans="1:47" s="2" customFormat="1" ht="21.75" hidden="1" customHeight="1">
      <c r="A62" s="31"/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6.95" hidden="1" customHeight="1">
      <c r="A63" s="31"/>
      <c r="B63" s="44"/>
      <c r="C63" s="45"/>
      <c r="D63" s="45"/>
      <c r="E63" s="45"/>
      <c r="F63" s="45"/>
      <c r="G63" s="45"/>
      <c r="H63" s="45"/>
      <c r="I63" s="45"/>
      <c r="J63" s="45"/>
      <c r="K63" s="45"/>
      <c r="L63" s="10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</row>
    <row r="64" spans="1:47" ht="11.25" hidden="1"/>
    <row r="65" spans="1:31" ht="11.25" hidden="1"/>
    <row r="66" spans="1:31" ht="11.25" hidden="1"/>
    <row r="67" spans="1:31" s="2" customFormat="1" ht="6.95" customHeight="1">
      <c r="A67" s="31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31" s="2" customFormat="1" ht="24.95" customHeight="1">
      <c r="A68" s="31"/>
      <c r="B68" s="32"/>
      <c r="C68" s="20" t="s">
        <v>107</v>
      </c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31" s="2" customFormat="1" ht="6.95" customHeight="1">
      <c r="A69" s="31"/>
      <c r="B69" s="32"/>
      <c r="C69" s="33"/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12" customHeight="1">
      <c r="A70" s="31"/>
      <c r="B70" s="32"/>
      <c r="C70" s="26" t="s">
        <v>16</v>
      </c>
      <c r="D70" s="33"/>
      <c r="E70" s="33"/>
      <c r="F70" s="33"/>
      <c r="G70" s="33"/>
      <c r="H70" s="33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16.5" customHeight="1">
      <c r="A71" s="31"/>
      <c r="B71" s="32"/>
      <c r="C71" s="33"/>
      <c r="D71" s="33"/>
      <c r="E71" s="254" t="str">
        <f>E7</f>
        <v>Oprava osvětlení na trati Přerov - Zábřeh</v>
      </c>
      <c r="F71" s="255"/>
      <c r="G71" s="255"/>
      <c r="H71" s="255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101</v>
      </c>
      <c r="D72" s="33"/>
      <c r="E72" s="33"/>
      <c r="F72" s="33"/>
      <c r="G72" s="33"/>
      <c r="H72" s="33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30" customHeight="1">
      <c r="A73" s="31"/>
      <c r="B73" s="32"/>
      <c r="C73" s="33"/>
      <c r="D73" s="33"/>
      <c r="E73" s="207" t="str">
        <f>E9</f>
        <v>SO 05-2 - Vedlejší ostatní náklady zast. Střeň (databáze ÚOŽI)</v>
      </c>
      <c r="F73" s="256"/>
      <c r="G73" s="256"/>
      <c r="H73" s="256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6.95" customHeight="1">
      <c r="A74" s="31"/>
      <c r="B74" s="32"/>
      <c r="C74" s="33"/>
      <c r="D74" s="33"/>
      <c r="E74" s="33"/>
      <c r="F74" s="33"/>
      <c r="G74" s="33"/>
      <c r="H74" s="33"/>
      <c r="I74" s="33"/>
      <c r="J74" s="33"/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12" customHeight="1">
      <c r="A75" s="31"/>
      <c r="B75" s="32"/>
      <c r="C75" s="26" t="s">
        <v>21</v>
      </c>
      <c r="D75" s="33"/>
      <c r="E75" s="33"/>
      <c r="F75" s="24" t="str">
        <f>F12</f>
        <v xml:space="preserve"> </v>
      </c>
      <c r="G75" s="33"/>
      <c r="H75" s="33"/>
      <c r="I75" s="26" t="s">
        <v>23</v>
      </c>
      <c r="J75" s="56">
        <f>IF(J12="","",J12)</f>
        <v>0</v>
      </c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6.95" customHeigh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5.2" customHeight="1">
      <c r="A77" s="31"/>
      <c r="B77" s="32"/>
      <c r="C77" s="26" t="s">
        <v>24</v>
      </c>
      <c r="D77" s="33"/>
      <c r="E77" s="33"/>
      <c r="F77" s="24" t="str">
        <f>E15</f>
        <v xml:space="preserve"> </v>
      </c>
      <c r="G77" s="33"/>
      <c r="H77" s="33"/>
      <c r="I77" s="26" t="s">
        <v>29</v>
      </c>
      <c r="J77" s="29" t="str">
        <f>E21</f>
        <v xml:space="preserve"> 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15.2" customHeight="1">
      <c r="A78" s="31"/>
      <c r="B78" s="32"/>
      <c r="C78" s="26" t="s">
        <v>27</v>
      </c>
      <c r="D78" s="33"/>
      <c r="E78" s="33"/>
      <c r="F78" s="24" t="str">
        <f>IF(E18="","",E18)</f>
        <v>Vyplň údaj</v>
      </c>
      <c r="G78" s="33"/>
      <c r="H78" s="33"/>
      <c r="I78" s="26" t="s">
        <v>31</v>
      </c>
      <c r="J78" s="29" t="str">
        <f>E24</f>
        <v xml:space="preserve"> </v>
      </c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0.35" customHeight="1">
      <c r="A79" s="31"/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10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9" customFormat="1" ht="29.25" customHeight="1">
      <c r="A80" s="131"/>
      <c r="B80" s="132"/>
      <c r="C80" s="133" t="s">
        <v>108</v>
      </c>
      <c r="D80" s="134" t="s">
        <v>53</v>
      </c>
      <c r="E80" s="134" t="s">
        <v>49</v>
      </c>
      <c r="F80" s="134" t="s">
        <v>50</v>
      </c>
      <c r="G80" s="134" t="s">
        <v>109</v>
      </c>
      <c r="H80" s="134" t="s">
        <v>110</v>
      </c>
      <c r="I80" s="134" t="s">
        <v>111</v>
      </c>
      <c r="J80" s="134" t="s">
        <v>105</v>
      </c>
      <c r="K80" s="135" t="s">
        <v>112</v>
      </c>
      <c r="L80" s="136"/>
      <c r="M80" s="65" t="s">
        <v>19</v>
      </c>
      <c r="N80" s="66" t="s">
        <v>38</v>
      </c>
      <c r="O80" s="66" t="s">
        <v>113</v>
      </c>
      <c r="P80" s="66" t="s">
        <v>114</v>
      </c>
      <c r="Q80" s="66" t="s">
        <v>115</v>
      </c>
      <c r="R80" s="66" t="s">
        <v>116</v>
      </c>
      <c r="S80" s="66" t="s">
        <v>117</v>
      </c>
      <c r="T80" s="67" t="s">
        <v>118</v>
      </c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131"/>
    </row>
    <row r="81" spans="1:65" s="2" customFormat="1" ht="22.9" customHeight="1">
      <c r="A81" s="31"/>
      <c r="B81" s="32"/>
      <c r="C81" s="72" t="s">
        <v>119</v>
      </c>
      <c r="D81" s="33"/>
      <c r="E81" s="33"/>
      <c r="F81" s="33"/>
      <c r="G81" s="33"/>
      <c r="H81" s="33"/>
      <c r="I81" s="33"/>
      <c r="J81" s="137">
        <f>BK81</f>
        <v>0</v>
      </c>
      <c r="K81" s="33"/>
      <c r="L81" s="36"/>
      <c r="M81" s="68"/>
      <c r="N81" s="138"/>
      <c r="O81" s="69"/>
      <c r="P81" s="139">
        <f>P82+P86</f>
        <v>0</v>
      </c>
      <c r="Q81" s="69"/>
      <c r="R81" s="139">
        <f>R82+R86</f>
        <v>0</v>
      </c>
      <c r="S81" s="69"/>
      <c r="T81" s="140">
        <f>T82+T86</f>
        <v>0</v>
      </c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T81" s="14" t="s">
        <v>67</v>
      </c>
      <c r="AU81" s="14" t="s">
        <v>106</v>
      </c>
      <c r="BK81" s="141">
        <f>BK82+BK86</f>
        <v>0</v>
      </c>
    </row>
    <row r="82" spans="1:65" s="11" customFormat="1" ht="25.9" customHeight="1">
      <c r="B82" s="181"/>
      <c r="C82" s="182"/>
      <c r="D82" s="183" t="s">
        <v>67</v>
      </c>
      <c r="E82" s="184" t="s">
        <v>329</v>
      </c>
      <c r="F82" s="184" t="s">
        <v>330</v>
      </c>
      <c r="G82" s="182"/>
      <c r="H82" s="182"/>
      <c r="I82" s="185"/>
      <c r="J82" s="186">
        <f>BK82</f>
        <v>0</v>
      </c>
      <c r="K82" s="182"/>
      <c r="L82" s="187"/>
      <c r="M82" s="188"/>
      <c r="N82" s="189"/>
      <c r="O82" s="189"/>
      <c r="P82" s="190">
        <f>SUM(P83:P85)</f>
        <v>0</v>
      </c>
      <c r="Q82" s="189"/>
      <c r="R82" s="190">
        <f>SUM(R83:R85)</f>
        <v>0</v>
      </c>
      <c r="S82" s="189"/>
      <c r="T82" s="191">
        <f>SUM(T83:T85)</f>
        <v>0</v>
      </c>
      <c r="AR82" s="192" t="s">
        <v>127</v>
      </c>
      <c r="AT82" s="193" t="s">
        <v>67</v>
      </c>
      <c r="AU82" s="193" t="s">
        <v>68</v>
      </c>
      <c r="AY82" s="192" t="s">
        <v>126</v>
      </c>
      <c r="BK82" s="194">
        <f>SUM(BK83:BK85)</f>
        <v>0</v>
      </c>
    </row>
    <row r="83" spans="1:65" s="2" customFormat="1" ht="134.25" customHeight="1">
      <c r="A83" s="31"/>
      <c r="B83" s="32"/>
      <c r="C83" s="156" t="s">
        <v>76</v>
      </c>
      <c r="D83" s="156" t="s">
        <v>134</v>
      </c>
      <c r="E83" s="157" t="s">
        <v>331</v>
      </c>
      <c r="F83" s="158" t="s">
        <v>332</v>
      </c>
      <c r="G83" s="159" t="s">
        <v>131</v>
      </c>
      <c r="H83" s="160">
        <v>5</v>
      </c>
      <c r="I83" s="161"/>
      <c r="J83" s="162">
        <f>ROUND(I83*H83,2)</f>
        <v>0</v>
      </c>
      <c r="K83" s="158" t="s">
        <v>124</v>
      </c>
      <c r="L83" s="36"/>
      <c r="M83" s="163" t="s">
        <v>19</v>
      </c>
      <c r="N83" s="164" t="s">
        <v>39</v>
      </c>
      <c r="O83" s="61"/>
      <c r="P83" s="152">
        <f>O83*H83</f>
        <v>0</v>
      </c>
      <c r="Q83" s="152">
        <v>0</v>
      </c>
      <c r="R83" s="152">
        <f>Q83*H83</f>
        <v>0</v>
      </c>
      <c r="S83" s="152">
        <v>0</v>
      </c>
      <c r="T83" s="153">
        <f>S83*H83</f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54" t="s">
        <v>333</v>
      </c>
      <c r="AT83" s="154" t="s">
        <v>134</v>
      </c>
      <c r="AU83" s="154" t="s">
        <v>76</v>
      </c>
      <c r="AY83" s="14" t="s">
        <v>126</v>
      </c>
      <c r="BE83" s="155">
        <f>IF(N83="základní",J83,0)</f>
        <v>0</v>
      </c>
      <c r="BF83" s="155">
        <f>IF(N83="snížená",J83,0)</f>
        <v>0</v>
      </c>
      <c r="BG83" s="155">
        <f>IF(N83="zákl. přenesená",J83,0)</f>
        <v>0</v>
      </c>
      <c r="BH83" s="155">
        <f>IF(N83="sníž. přenesená",J83,0)</f>
        <v>0</v>
      </c>
      <c r="BI83" s="155">
        <f>IF(N83="nulová",J83,0)</f>
        <v>0</v>
      </c>
      <c r="BJ83" s="14" t="s">
        <v>76</v>
      </c>
      <c r="BK83" s="155">
        <f>ROUND(I83*H83,2)</f>
        <v>0</v>
      </c>
      <c r="BL83" s="14" t="s">
        <v>333</v>
      </c>
      <c r="BM83" s="154" t="s">
        <v>587</v>
      </c>
    </row>
    <row r="84" spans="1:65" s="2" customFormat="1" ht="19.5">
      <c r="A84" s="31"/>
      <c r="B84" s="32"/>
      <c r="C84" s="33"/>
      <c r="D84" s="165" t="s">
        <v>157</v>
      </c>
      <c r="E84" s="33"/>
      <c r="F84" s="166" t="s">
        <v>335</v>
      </c>
      <c r="G84" s="33"/>
      <c r="H84" s="33"/>
      <c r="I84" s="167"/>
      <c r="J84" s="33"/>
      <c r="K84" s="33"/>
      <c r="L84" s="36"/>
      <c r="M84" s="168"/>
      <c r="N84" s="169"/>
      <c r="O84" s="61"/>
      <c r="P84" s="61"/>
      <c r="Q84" s="61"/>
      <c r="R84" s="61"/>
      <c r="S84" s="61"/>
      <c r="T84" s="62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T84" s="14" t="s">
        <v>157</v>
      </c>
      <c r="AU84" s="14" t="s">
        <v>76</v>
      </c>
    </row>
    <row r="85" spans="1:65" s="2" customFormat="1" ht="90" customHeight="1">
      <c r="A85" s="31"/>
      <c r="B85" s="32"/>
      <c r="C85" s="156" t="s">
        <v>78</v>
      </c>
      <c r="D85" s="156" t="s">
        <v>134</v>
      </c>
      <c r="E85" s="157" t="s">
        <v>336</v>
      </c>
      <c r="F85" s="158" t="s">
        <v>337</v>
      </c>
      <c r="G85" s="159" t="s">
        <v>338</v>
      </c>
      <c r="H85" s="160">
        <v>0.5</v>
      </c>
      <c r="I85" s="161"/>
      <c r="J85" s="162">
        <f>ROUND(I85*H85,2)</f>
        <v>0</v>
      </c>
      <c r="K85" s="158" t="s">
        <v>124</v>
      </c>
      <c r="L85" s="36"/>
      <c r="M85" s="163" t="s">
        <v>19</v>
      </c>
      <c r="N85" s="164" t="s">
        <v>39</v>
      </c>
      <c r="O85" s="61"/>
      <c r="P85" s="152">
        <f>O85*H85</f>
        <v>0</v>
      </c>
      <c r="Q85" s="152">
        <v>0</v>
      </c>
      <c r="R85" s="152">
        <f>Q85*H85</f>
        <v>0</v>
      </c>
      <c r="S85" s="152">
        <v>0</v>
      </c>
      <c r="T85" s="153">
        <f>S85*H85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54" t="s">
        <v>333</v>
      </c>
      <c r="AT85" s="154" t="s">
        <v>134</v>
      </c>
      <c r="AU85" s="154" t="s">
        <v>76</v>
      </c>
      <c r="AY85" s="14" t="s">
        <v>126</v>
      </c>
      <c r="BE85" s="155">
        <f>IF(N85="základní",J85,0)</f>
        <v>0</v>
      </c>
      <c r="BF85" s="155">
        <f>IF(N85="snížená",J85,0)</f>
        <v>0</v>
      </c>
      <c r="BG85" s="155">
        <f>IF(N85="zákl. přenesená",J85,0)</f>
        <v>0</v>
      </c>
      <c r="BH85" s="155">
        <f>IF(N85="sníž. přenesená",J85,0)</f>
        <v>0</v>
      </c>
      <c r="BI85" s="155">
        <f>IF(N85="nulová",J85,0)</f>
        <v>0</v>
      </c>
      <c r="BJ85" s="14" t="s">
        <v>76</v>
      </c>
      <c r="BK85" s="155">
        <f>ROUND(I85*H85,2)</f>
        <v>0</v>
      </c>
      <c r="BL85" s="14" t="s">
        <v>333</v>
      </c>
      <c r="BM85" s="154" t="s">
        <v>588</v>
      </c>
    </row>
    <row r="86" spans="1:65" s="11" customFormat="1" ht="25.9" customHeight="1">
      <c r="B86" s="181"/>
      <c r="C86" s="182"/>
      <c r="D86" s="183" t="s">
        <v>67</v>
      </c>
      <c r="E86" s="184" t="s">
        <v>340</v>
      </c>
      <c r="F86" s="184" t="s">
        <v>341</v>
      </c>
      <c r="G86" s="182"/>
      <c r="H86" s="182"/>
      <c r="I86" s="185"/>
      <c r="J86" s="186">
        <f>BK86</f>
        <v>0</v>
      </c>
      <c r="K86" s="182"/>
      <c r="L86" s="187"/>
      <c r="M86" s="188"/>
      <c r="N86" s="189"/>
      <c r="O86" s="189"/>
      <c r="P86" s="190">
        <f>SUM(P87:P92)</f>
        <v>0</v>
      </c>
      <c r="Q86" s="189"/>
      <c r="R86" s="190">
        <f>SUM(R87:R92)</f>
        <v>0</v>
      </c>
      <c r="S86" s="189"/>
      <c r="T86" s="191">
        <f>SUM(T87:T92)</f>
        <v>0</v>
      </c>
      <c r="AR86" s="192" t="s">
        <v>142</v>
      </c>
      <c r="AT86" s="193" t="s">
        <v>67</v>
      </c>
      <c r="AU86" s="193" t="s">
        <v>68</v>
      </c>
      <c r="AY86" s="192" t="s">
        <v>126</v>
      </c>
      <c r="BK86" s="194">
        <f>SUM(BK87:BK92)</f>
        <v>0</v>
      </c>
    </row>
    <row r="87" spans="1:65" s="2" customFormat="1" ht="90" customHeight="1">
      <c r="A87" s="31"/>
      <c r="B87" s="32"/>
      <c r="C87" s="156" t="s">
        <v>133</v>
      </c>
      <c r="D87" s="156" t="s">
        <v>134</v>
      </c>
      <c r="E87" s="157" t="s">
        <v>342</v>
      </c>
      <c r="F87" s="158" t="s">
        <v>343</v>
      </c>
      <c r="G87" s="159" t="s">
        <v>344</v>
      </c>
      <c r="H87" s="195"/>
      <c r="I87" s="161"/>
      <c r="J87" s="162">
        <f>ROUND(I87*H87,2)</f>
        <v>0</v>
      </c>
      <c r="K87" s="158" t="s">
        <v>124</v>
      </c>
      <c r="L87" s="36"/>
      <c r="M87" s="163" t="s">
        <v>19</v>
      </c>
      <c r="N87" s="164" t="s">
        <v>39</v>
      </c>
      <c r="O87" s="61"/>
      <c r="P87" s="152">
        <f>O87*H87</f>
        <v>0</v>
      </c>
      <c r="Q87" s="152">
        <v>0</v>
      </c>
      <c r="R87" s="152">
        <f>Q87*H87</f>
        <v>0</v>
      </c>
      <c r="S87" s="152">
        <v>0</v>
      </c>
      <c r="T87" s="153">
        <f>S87*H87</f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54" t="s">
        <v>127</v>
      </c>
      <c r="AT87" s="154" t="s">
        <v>134</v>
      </c>
      <c r="AU87" s="154" t="s">
        <v>76</v>
      </c>
      <c r="AY87" s="14" t="s">
        <v>126</v>
      </c>
      <c r="BE87" s="155">
        <f>IF(N87="základní",J87,0)</f>
        <v>0</v>
      </c>
      <c r="BF87" s="155">
        <f>IF(N87="snížená",J87,0)</f>
        <v>0</v>
      </c>
      <c r="BG87" s="155">
        <f>IF(N87="zákl. přenesená",J87,0)</f>
        <v>0</v>
      </c>
      <c r="BH87" s="155">
        <f>IF(N87="sníž. přenesená",J87,0)</f>
        <v>0</v>
      </c>
      <c r="BI87" s="155">
        <f>IF(N87="nulová",J87,0)</f>
        <v>0</v>
      </c>
      <c r="BJ87" s="14" t="s">
        <v>76</v>
      </c>
      <c r="BK87" s="155">
        <f>ROUND(I87*H87,2)</f>
        <v>0</v>
      </c>
      <c r="BL87" s="14" t="s">
        <v>127</v>
      </c>
      <c r="BM87" s="154" t="s">
        <v>589</v>
      </c>
    </row>
    <row r="88" spans="1:65" s="2" customFormat="1" ht="19.5">
      <c r="A88" s="31"/>
      <c r="B88" s="32"/>
      <c r="C88" s="33"/>
      <c r="D88" s="165" t="s">
        <v>157</v>
      </c>
      <c r="E88" s="33"/>
      <c r="F88" s="166" t="s">
        <v>346</v>
      </c>
      <c r="G88" s="33"/>
      <c r="H88" s="33"/>
      <c r="I88" s="167"/>
      <c r="J88" s="33"/>
      <c r="K88" s="33"/>
      <c r="L88" s="36"/>
      <c r="M88" s="168"/>
      <c r="N88" s="169"/>
      <c r="O88" s="61"/>
      <c r="P88" s="61"/>
      <c r="Q88" s="61"/>
      <c r="R88" s="61"/>
      <c r="S88" s="61"/>
      <c r="T88" s="62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T88" s="14" t="s">
        <v>157</v>
      </c>
      <c r="AU88" s="14" t="s">
        <v>76</v>
      </c>
    </row>
    <row r="89" spans="1:65" s="2" customFormat="1" ht="16.5" customHeight="1">
      <c r="A89" s="31"/>
      <c r="B89" s="32"/>
      <c r="C89" s="156" t="s">
        <v>127</v>
      </c>
      <c r="D89" s="156" t="s">
        <v>134</v>
      </c>
      <c r="E89" s="157" t="s">
        <v>350</v>
      </c>
      <c r="F89" s="158" t="s">
        <v>351</v>
      </c>
      <c r="G89" s="159" t="s">
        <v>344</v>
      </c>
      <c r="H89" s="195"/>
      <c r="I89" s="161"/>
      <c r="J89" s="162">
        <f>ROUND(I89*H89,2)</f>
        <v>0</v>
      </c>
      <c r="K89" s="158" t="s">
        <v>124</v>
      </c>
      <c r="L89" s="36"/>
      <c r="M89" s="163" t="s">
        <v>19</v>
      </c>
      <c r="N89" s="164" t="s">
        <v>39</v>
      </c>
      <c r="O89" s="61"/>
      <c r="P89" s="152">
        <f>O89*H89</f>
        <v>0</v>
      </c>
      <c r="Q89" s="152">
        <v>0</v>
      </c>
      <c r="R89" s="152">
        <f>Q89*H89</f>
        <v>0</v>
      </c>
      <c r="S89" s="152">
        <v>0</v>
      </c>
      <c r="T89" s="153">
        <f>S89*H89</f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54" t="s">
        <v>127</v>
      </c>
      <c r="AT89" s="154" t="s">
        <v>134</v>
      </c>
      <c r="AU89" s="154" t="s">
        <v>76</v>
      </c>
      <c r="AY89" s="14" t="s">
        <v>126</v>
      </c>
      <c r="BE89" s="155">
        <f>IF(N89="základní",J89,0)</f>
        <v>0</v>
      </c>
      <c r="BF89" s="155">
        <f>IF(N89="snížená",J89,0)</f>
        <v>0</v>
      </c>
      <c r="BG89" s="155">
        <f>IF(N89="zákl. přenesená",J89,0)</f>
        <v>0</v>
      </c>
      <c r="BH89" s="155">
        <f>IF(N89="sníž. přenesená",J89,0)</f>
        <v>0</v>
      </c>
      <c r="BI89" s="155">
        <f>IF(N89="nulová",J89,0)</f>
        <v>0</v>
      </c>
      <c r="BJ89" s="14" t="s">
        <v>76</v>
      </c>
      <c r="BK89" s="155">
        <f>ROUND(I89*H89,2)</f>
        <v>0</v>
      </c>
      <c r="BL89" s="14" t="s">
        <v>127</v>
      </c>
      <c r="BM89" s="154" t="s">
        <v>590</v>
      </c>
    </row>
    <row r="90" spans="1:65" s="2" customFormat="1" ht="19.5">
      <c r="A90" s="31"/>
      <c r="B90" s="32"/>
      <c r="C90" s="33"/>
      <c r="D90" s="165" t="s">
        <v>157</v>
      </c>
      <c r="E90" s="33"/>
      <c r="F90" s="166" t="s">
        <v>346</v>
      </c>
      <c r="G90" s="33"/>
      <c r="H90" s="33"/>
      <c r="I90" s="167"/>
      <c r="J90" s="33"/>
      <c r="K90" s="33"/>
      <c r="L90" s="36"/>
      <c r="M90" s="168"/>
      <c r="N90" s="169"/>
      <c r="O90" s="61"/>
      <c r="P90" s="61"/>
      <c r="Q90" s="61"/>
      <c r="R90" s="61"/>
      <c r="S90" s="61"/>
      <c r="T90" s="62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T90" s="14" t="s">
        <v>157</v>
      </c>
      <c r="AU90" s="14" t="s">
        <v>76</v>
      </c>
    </row>
    <row r="91" spans="1:65" s="2" customFormat="1" ht="16.5" customHeight="1">
      <c r="A91" s="31"/>
      <c r="B91" s="32"/>
      <c r="C91" s="156" t="s">
        <v>142</v>
      </c>
      <c r="D91" s="156" t="s">
        <v>134</v>
      </c>
      <c r="E91" s="157" t="s">
        <v>564</v>
      </c>
      <c r="F91" s="158" t="s">
        <v>565</v>
      </c>
      <c r="G91" s="159" t="s">
        <v>566</v>
      </c>
      <c r="H91" s="160">
        <v>100</v>
      </c>
      <c r="I91" s="161"/>
      <c r="J91" s="162">
        <f>ROUND(I91*H91,2)</f>
        <v>0</v>
      </c>
      <c r="K91" s="158" t="s">
        <v>124</v>
      </c>
      <c r="L91" s="36"/>
      <c r="M91" s="163" t="s">
        <v>19</v>
      </c>
      <c r="N91" s="164" t="s">
        <v>39</v>
      </c>
      <c r="O91" s="61"/>
      <c r="P91" s="152">
        <f>O91*H91</f>
        <v>0</v>
      </c>
      <c r="Q91" s="152">
        <v>0</v>
      </c>
      <c r="R91" s="152">
        <f>Q91*H91</f>
        <v>0</v>
      </c>
      <c r="S91" s="152">
        <v>0</v>
      </c>
      <c r="T91" s="153">
        <f>S91*H91</f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54" t="s">
        <v>127</v>
      </c>
      <c r="AT91" s="154" t="s">
        <v>134</v>
      </c>
      <c r="AU91" s="154" t="s">
        <v>76</v>
      </c>
      <c r="AY91" s="14" t="s">
        <v>126</v>
      </c>
      <c r="BE91" s="155">
        <f>IF(N91="základní",J91,0)</f>
        <v>0</v>
      </c>
      <c r="BF91" s="155">
        <f>IF(N91="snížená",J91,0)</f>
        <v>0</v>
      </c>
      <c r="BG91" s="155">
        <f>IF(N91="zákl. přenesená",J91,0)</f>
        <v>0</v>
      </c>
      <c r="BH91" s="155">
        <f>IF(N91="sníž. přenesená",J91,0)</f>
        <v>0</v>
      </c>
      <c r="BI91" s="155">
        <f>IF(N91="nulová",J91,0)</f>
        <v>0</v>
      </c>
      <c r="BJ91" s="14" t="s">
        <v>76</v>
      </c>
      <c r="BK91" s="155">
        <f>ROUND(I91*H91,2)</f>
        <v>0</v>
      </c>
      <c r="BL91" s="14" t="s">
        <v>127</v>
      </c>
      <c r="BM91" s="154" t="s">
        <v>591</v>
      </c>
    </row>
    <row r="92" spans="1:65" s="2" customFormat="1" ht="19.5">
      <c r="A92" s="31"/>
      <c r="B92" s="32"/>
      <c r="C92" s="33"/>
      <c r="D92" s="165" t="s">
        <v>157</v>
      </c>
      <c r="E92" s="33"/>
      <c r="F92" s="166" t="s">
        <v>568</v>
      </c>
      <c r="G92" s="33"/>
      <c r="H92" s="33"/>
      <c r="I92" s="167"/>
      <c r="J92" s="33"/>
      <c r="K92" s="33"/>
      <c r="L92" s="36"/>
      <c r="M92" s="196"/>
      <c r="N92" s="197"/>
      <c r="O92" s="172"/>
      <c r="P92" s="172"/>
      <c r="Q92" s="172"/>
      <c r="R92" s="172"/>
      <c r="S92" s="172"/>
      <c r="T92" s="198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T92" s="14" t="s">
        <v>157</v>
      </c>
      <c r="AU92" s="14" t="s">
        <v>76</v>
      </c>
    </row>
    <row r="93" spans="1:65" s="2" customFormat="1" ht="6.95" customHeight="1">
      <c r="A93" s="31"/>
      <c r="B93" s="44"/>
      <c r="C93" s="45"/>
      <c r="D93" s="45"/>
      <c r="E93" s="45"/>
      <c r="F93" s="45"/>
      <c r="G93" s="45"/>
      <c r="H93" s="45"/>
      <c r="I93" s="45"/>
      <c r="J93" s="45"/>
      <c r="K93" s="45"/>
      <c r="L93" s="36"/>
      <c r="M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</sheetData>
  <sheetProtection algorithmName="SHA-512" hashValue="cQlcPHXWd99IQF+AC1M5fgI1MpaNTG2r10hF1eypAOoh59IhKiFzfSkAcQ3H9a62AhNg8CFOyRC8hiOzmiz0mA==" saltValue="VDQ9NX0qaDWkkKv8Z63oP6YiGXpEjXHTymmcvPiuWvmF8HHVfc3uqvsSmrLxqhprG48j0BUkrhs6aTUdBYqU9Q==" spinCount="100000" sheet="1" objects="1" scenarios="1" formatColumns="0" formatRows="0" autoFilter="0"/>
  <autoFilter ref="C80:K92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zakázky</vt:lpstr>
      <vt:lpstr>SO 01-1 - Oprava osvětlen...</vt:lpstr>
      <vt:lpstr>SO 01-2 - Vedlejší ostatn...</vt:lpstr>
      <vt:lpstr>SO 02 - Oprava osvětlení ...</vt:lpstr>
      <vt:lpstr>SO 03 - Oprava přípojky p...</vt:lpstr>
      <vt:lpstr>SO 04-1 - Oprava osvětlen...</vt:lpstr>
      <vt:lpstr>SO 04-2 - Vedlejší ostatn...</vt:lpstr>
      <vt:lpstr>SO 05-1 - Oprava osvětlen...</vt:lpstr>
      <vt:lpstr>SO 05-2 - Vedlejší ostatn...</vt:lpstr>
      <vt:lpstr>'Rekapitulace zakázky'!Názvy_tisku</vt:lpstr>
      <vt:lpstr>'SO 01-1 - Oprava osvětlen...'!Názvy_tisku</vt:lpstr>
      <vt:lpstr>'SO 01-2 - Vedlejší ostatn...'!Názvy_tisku</vt:lpstr>
      <vt:lpstr>'SO 02 - Oprava osvětlení ...'!Názvy_tisku</vt:lpstr>
      <vt:lpstr>'SO 03 - Oprava přípojky p...'!Názvy_tisku</vt:lpstr>
      <vt:lpstr>'SO 04-1 - Oprava osvětlen...'!Názvy_tisku</vt:lpstr>
      <vt:lpstr>'SO 04-2 - Vedlejší ostatn...'!Názvy_tisku</vt:lpstr>
      <vt:lpstr>'SO 05-1 - Oprava osvětlen...'!Názvy_tisku</vt:lpstr>
      <vt:lpstr>'SO 05-2 - Vedlejší ostatn...'!Názvy_tisku</vt:lpstr>
      <vt:lpstr>'Rekapitulace zakázky'!Oblast_tisku</vt:lpstr>
      <vt:lpstr>'SO 01-1 - Oprava osvětlen...'!Oblast_tisku</vt:lpstr>
      <vt:lpstr>'SO 01-2 - Vedlejší ostatn...'!Oblast_tisku</vt:lpstr>
      <vt:lpstr>'SO 02 - Oprava osvětlení ...'!Oblast_tisku</vt:lpstr>
      <vt:lpstr>'SO 03 - Oprava přípojky p...'!Oblast_tisku</vt:lpstr>
      <vt:lpstr>'SO 04-1 - Oprava osvětlen...'!Oblast_tisku</vt:lpstr>
      <vt:lpstr>'SO 04-2 - Vedlejší ostatn...'!Oblast_tisku</vt:lpstr>
      <vt:lpstr>'SO 05-1 - Oprava osvětlen...'!Oblast_tisku</vt:lpstr>
      <vt:lpstr>'SO 05-2 - Vedlejší ostatn...'!Oblast_tisku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Jakšík</dc:creator>
  <cp:lastModifiedBy>Duda Vlastimil, Ing.</cp:lastModifiedBy>
  <dcterms:created xsi:type="dcterms:W3CDTF">2021-01-22T07:25:23Z</dcterms:created>
  <dcterms:modified xsi:type="dcterms:W3CDTF">2021-03-01T07:54:22Z</dcterms:modified>
</cp:coreProperties>
</file>